
<file path=[Content_Types].xml><?xml version="1.0" encoding="utf-8"?>
<Types xmlns="http://schemas.openxmlformats.org/package/2006/content-types">
  <Default Extension="png" ContentType="image/png"/>
  <Default Extension="jpeg" ContentType="image/jpe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480" yWindow="120" windowWidth="27795" windowHeight="11325" tabRatio="984"/>
  </bookViews>
  <sheets>
    <sheet name="Activity Summary" sheetId="12" r:id="rId1"/>
    <sheet name="Contact Sheet" sheetId="14" r:id="rId2"/>
    <sheet name="Hot Spot Examples" sheetId="6" r:id="rId3"/>
    <sheet name="Hot Spot Pictures" sheetId="15" r:id="rId4"/>
    <sheet name="Data Examples" sheetId="16" r:id="rId5"/>
    <sheet name="Summer Exceedance and Grade" sheetId="19" r:id="rId6"/>
    <sheet name="Winter Exceedance and Grade" sheetId="20" r:id="rId7"/>
    <sheet name="Volunteer Programs" sheetId="7" r:id="rId8"/>
    <sheet name="Funding Leveraged" sheetId="8" r:id="rId9"/>
    <sheet name="Restoration Story Map" sheetId="21" r:id="rId10"/>
    <sheet name="Restoration Project Intake Form" sheetId="13" r:id="rId11"/>
    <sheet name="Restoration Project Map Ex" sheetId="9" r:id="rId12"/>
    <sheet name="Articles and Blogs" sheetId="10" r:id="rId13"/>
    <sheet name="Stream Smart Postings" sheetId="11" r:id="rId14"/>
    <sheet name="Activity Photos" sheetId="17" r:id="rId15"/>
    <sheet name="Jacksonville" sheetId="18" r:id="rId16"/>
  </sheets>
  <calcPr calcId="145621"/>
  <fileRecoveryPr repairLoad="1"/>
</workbook>
</file>

<file path=xl/calcChain.xml><?xml version="1.0" encoding="utf-8"?>
<calcChain xmlns="http://schemas.openxmlformats.org/spreadsheetml/2006/main">
  <c r="C25" i="20" l="1"/>
  <c r="C24" i="20"/>
  <c r="C23" i="20"/>
  <c r="C21" i="20"/>
  <c r="C20" i="20"/>
  <c r="C19" i="20"/>
  <c r="C18" i="20"/>
  <c r="C17" i="20"/>
  <c r="C16" i="20"/>
  <c r="C15" i="20"/>
  <c r="C14" i="20"/>
  <c r="C13" i="20"/>
  <c r="C12" i="20"/>
  <c r="C10" i="20"/>
  <c r="C9" i="20"/>
  <c r="C8" i="20"/>
  <c r="C6" i="20"/>
  <c r="C5" i="20"/>
  <c r="C4" i="20"/>
  <c r="C3" i="20"/>
  <c r="C30" i="19"/>
  <c r="C29" i="19"/>
  <c r="Q25" i="19"/>
  <c r="J25" i="19"/>
  <c r="C25" i="19"/>
  <c r="Q24" i="19"/>
  <c r="J24" i="19"/>
  <c r="C24" i="19"/>
  <c r="Q23" i="19"/>
  <c r="J23" i="19"/>
  <c r="C23" i="19"/>
  <c r="Q21" i="19"/>
  <c r="J21" i="19"/>
  <c r="C21" i="19"/>
  <c r="Q20" i="19"/>
  <c r="J20" i="19"/>
  <c r="C20" i="19"/>
  <c r="Q19" i="19"/>
  <c r="J19" i="19"/>
  <c r="C19" i="19"/>
  <c r="Q18" i="19"/>
  <c r="Q17" i="19"/>
  <c r="J17" i="19"/>
  <c r="C17" i="19"/>
  <c r="Q16" i="19"/>
  <c r="J16" i="19"/>
  <c r="C16" i="19"/>
  <c r="Q15" i="19"/>
  <c r="J15" i="19"/>
  <c r="C15" i="19"/>
  <c r="Q14" i="19"/>
  <c r="J14" i="19"/>
  <c r="C14" i="19"/>
  <c r="Q13" i="19"/>
  <c r="J13" i="19"/>
  <c r="C13" i="19"/>
  <c r="Q12" i="19"/>
  <c r="J12" i="19"/>
  <c r="C12" i="19"/>
  <c r="Q11" i="19"/>
  <c r="J11" i="19"/>
  <c r="C11" i="19"/>
  <c r="Q10" i="19"/>
  <c r="J10" i="19"/>
  <c r="C10" i="19"/>
  <c r="Q9" i="19"/>
  <c r="J9" i="19"/>
  <c r="C9" i="19"/>
  <c r="Q8" i="19"/>
  <c r="J8" i="19"/>
  <c r="C8" i="19"/>
  <c r="Q7" i="19"/>
  <c r="J7" i="19"/>
  <c r="C7" i="19"/>
  <c r="Q6" i="19"/>
  <c r="J6" i="19"/>
  <c r="C6" i="19"/>
  <c r="Q5" i="19"/>
  <c r="J5" i="19"/>
  <c r="C5" i="19"/>
  <c r="Q4" i="19"/>
  <c r="J4" i="19"/>
  <c r="C4" i="19"/>
  <c r="Q3" i="19"/>
  <c r="J3" i="19"/>
  <c r="C3" i="19"/>
  <c r="F23" i="8" l="1"/>
  <c r="M24" i="18"/>
  <c r="M25" i="18"/>
  <c r="J21" i="18"/>
  <c r="I21" i="18"/>
  <c r="H21" i="18"/>
  <c r="G21" i="18"/>
  <c r="F21" i="18"/>
  <c r="E21" i="18"/>
  <c r="D21" i="18"/>
  <c r="L20" i="18"/>
  <c r="L18" i="18"/>
  <c r="M18" i="18" s="1"/>
  <c r="L17" i="18"/>
  <c r="M17" i="18" s="1"/>
  <c r="L16" i="18"/>
  <c r="M16" i="18" s="1"/>
  <c r="L15" i="18"/>
  <c r="M15" i="18" s="1"/>
  <c r="L14" i="18"/>
  <c r="M14" i="18" s="1"/>
  <c r="L13" i="18"/>
  <c r="M13" i="18" s="1"/>
  <c r="L12" i="18"/>
  <c r="M12" i="18" s="1"/>
  <c r="L11" i="18"/>
  <c r="M11" i="18" s="1"/>
  <c r="L10" i="18"/>
  <c r="M10" i="18" s="1"/>
  <c r="L9" i="18"/>
  <c r="M9" i="18" s="1"/>
  <c r="L8" i="18"/>
  <c r="M8" i="18" s="1"/>
  <c r="L7" i="18"/>
  <c r="M7" i="18" s="1"/>
  <c r="L21" i="18" l="1"/>
  <c r="M21" i="18"/>
  <c r="M27" i="18" l="1"/>
  <c r="F16" i="7" l="1"/>
  <c r="E16" i="7"/>
</calcChain>
</file>

<file path=xl/sharedStrings.xml><?xml version="1.0" encoding="utf-8"?>
<sst xmlns="http://schemas.openxmlformats.org/spreadsheetml/2006/main" count="900" uniqueCount="437">
  <si>
    <t>Photos</t>
  </si>
  <si>
    <t xml:space="preserve">Penninger Volunteer Work Day </t>
  </si>
  <si>
    <t>8:30 am to 10:30 am</t>
  </si>
  <si>
    <t>Fixed the irrigation line, watered plants, weed-whacked around the plants, etc.</t>
  </si>
  <si>
    <t>Baker Park Floodplain Clean-Up</t>
  </si>
  <si>
    <t>8:30 am to 11:00 am</t>
  </si>
  <si>
    <t>Stream Smart Adopt-A-Street Clean-Up in Grants Pass</t>
  </si>
  <si>
    <t>4:00 pm - 5:30 pm</t>
  </si>
  <si>
    <t>Peninger Planting Party with Crater Land Lab</t>
  </si>
  <si>
    <t>1:00 pm - 2:00 pm</t>
  </si>
  <si>
    <t>Students planted 40 pollinator plants on the west side near the pollinator sign, and 40 native trees and shrubs on the east side (ODOT mitigation site).</t>
  </si>
  <si>
    <t>RVP Wood Chip Laying Party with the Boy Scouts</t>
  </si>
  <si>
    <t>Stream Smart/Clean Trail Initiative providing pizza and drinks for a volunteer appreciation lunch for the Boy Scouts.</t>
  </si>
  <si>
    <t>10:30 - 12:30</t>
  </si>
  <si>
    <t>Date</t>
  </si>
  <si>
    <t>Activity</t>
  </si>
  <si>
    <t>Time</t>
  </si>
  <si>
    <t>Description</t>
  </si>
  <si>
    <t>Number of Volunteers</t>
  </si>
  <si>
    <t>Number of species planted</t>
  </si>
  <si>
    <t>Stream Smart Adopt-A-Street Clean-up</t>
  </si>
  <si>
    <t>RVP Volunteer Day with Dutch Brothers</t>
  </si>
  <si>
    <t>Bear Creek Stewardship Day</t>
  </si>
  <si>
    <t>8:30 am - 12:00 pm</t>
  </si>
  <si>
    <t>Stream Smart's Pine Street location hosted trash pick-up, plant watering, and interpretive signage cleaning.</t>
  </si>
  <si>
    <t>8:00 - 12:00</t>
  </si>
  <si>
    <t>52 volunteers at Pine Street for trash removal, planting, mulching, and watering.</t>
  </si>
  <si>
    <t>Totals</t>
  </si>
  <si>
    <t>Make a Move for Water with Crater Land Lab Students</t>
  </si>
  <si>
    <t>1:00 - 3:30</t>
  </si>
  <si>
    <t>Amount</t>
  </si>
  <si>
    <t>Summary Information</t>
  </si>
  <si>
    <t>General Statistics</t>
  </si>
  <si>
    <t>Event/Activity</t>
  </si>
  <si>
    <t>Time and Location (if needed)</t>
  </si>
  <si>
    <t>Total Phosphorus Analysis - JSWCD, OWEB, and SD</t>
  </si>
  <si>
    <t>Watering of Plants at Penninger</t>
  </si>
  <si>
    <t>BCRI Stakeholder Engagement Meeting</t>
  </si>
  <si>
    <t>10:00 am to 11:00 am</t>
  </si>
  <si>
    <t>Watering and Flagging at Penninger</t>
  </si>
  <si>
    <t>JSWCD Joint System Canal (JSC) Lab Support</t>
  </si>
  <si>
    <t>Analyze bacteria samples (day-of) and total phosphorus samples at a later date.</t>
  </si>
  <si>
    <t>OWEB Post-Fire Meeting</t>
  </si>
  <si>
    <t>1:00 pm to 2:00 pm</t>
  </si>
  <si>
    <t>Interview with Rogue Valley Times - Applegate Lake Bacteria Spike</t>
  </si>
  <si>
    <t>TMDL Quarterly Meeting</t>
  </si>
  <si>
    <t>1:00 to 3:00 p.m. at RVCOG and online</t>
  </si>
  <si>
    <t>Alli Miller - CWSRF Program</t>
  </si>
  <si>
    <t>TMDL Field Run</t>
  </si>
  <si>
    <t>Railroad Park Pollinator Garden Meeting</t>
  </si>
  <si>
    <t>2:00 to 4:00 pm</t>
  </si>
  <si>
    <t>USFS VPIN Meeting</t>
  </si>
  <si>
    <t>JSWCD Antelope Creek (AC) Lab Support</t>
  </si>
  <si>
    <t>MWC Watershed Patrol</t>
  </si>
  <si>
    <t>Windshield survey of locations within White City and Eagle Point; collect samples as needed.</t>
  </si>
  <si>
    <t>Interview with NBC5 - Elevated Bacteria Levels in Bear Creek</t>
  </si>
  <si>
    <t>Bear Creek Restoration Initiative Meeting</t>
  </si>
  <si>
    <t>2:00 pm to 4:00 pm</t>
  </si>
  <si>
    <t>Total Phosphorus Analysis - TMDL</t>
  </si>
  <si>
    <t>JSWCD AC Lab Support</t>
  </si>
  <si>
    <t>Total Phosphorus Analysis - JSWCD</t>
  </si>
  <si>
    <t>10:00 am to 11:30 am</t>
  </si>
  <si>
    <t>JSWCD JSC Lab Support</t>
  </si>
  <si>
    <t>Salmon Watch Coordinator Meeting</t>
  </si>
  <si>
    <t>Rogue River Clean-Up Debrief Meeting for Josephine County Solid Waste Agency</t>
  </si>
  <si>
    <t>3:00 pm to 4:00 pm</t>
  </si>
  <si>
    <t>Stream Smart Program Brochures and Stickers to Bill (for Curry County)</t>
  </si>
  <si>
    <t>About 25 of each of 4-5 different brochures, and about 25 stickers.</t>
  </si>
  <si>
    <t>Salmon Watch Kit Organization Party with RVSS</t>
  </si>
  <si>
    <t>1:30 pm to 4:30 pm</t>
  </si>
  <si>
    <t>RVCOG Board Meeting - Stream Smart Presentation</t>
  </si>
  <si>
    <t>City of Grants Pass Workshop - RVP Wetland Project</t>
  </si>
  <si>
    <t>Salmon Watch Training at RVCOG</t>
  </si>
  <si>
    <t>Bear Creek Stewardship Day Meeting</t>
  </si>
  <si>
    <t>Bear Creek Stewardship Day - Interview with KDRV Channel 12</t>
  </si>
  <si>
    <t>Interviewed at Stream Smart's Pine Street location.</t>
  </si>
  <si>
    <t>ODA Field Site Tour</t>
  </si>
  <si>
    <t>Discussed weed management concerns and the role of CWMA</t>
  </si>
  <si>
    <t>Rogue Drinking Water Partnership (RDWP) Meeting</t>
  </si>
  <si>
    <t>Salmon Watch at McGregor Park</t>
  </si>
  <si>
    <t>8:45 am - 2:00 pm</t>
  </si>
  <si>
    <t>RVCOG brought out the kits and hosted the water quality station.</t>
  </si>
  <si>
    <t>Stream Smart Meeting</t>
  </si>
  <si>
    <t>9:00 am to 10:30 am</t>
  </si>
  <si>
    <t>Pacific Power Foundation - Grant Funding for RVP Wetland Project - Photo</t>
  </si>
  <si>
    <t>9:00 am to 12:30 pm</t>
  </si>
  <si>
    <t>RVCOG hosted the riparian station.</t>
  </si>
  <si>
    <t>Salmon Watch at Reinhart Volunteer Park</t>
  </si>
  <si>
    <t>8:30 am - 2:00 pm</t>
  </si>
  <si>
    <t>5 stations (1 was a restoration station for the wetland area, hosted by RVCOG).</t>
  </si>
  <si>
    <t>Rogue Basin Partnership (RBP) Meeting with Sara</t>
  </si>
  <si>
    <t>Discussed the CWMA Coordinator roles.</t>
  </si>
  <si>
    <t>Meeting with ODOT at Penninger</t>
  </si>
  <si>
    <t>Retrieved Temperature Data Loggers</t>
  </si>
  <si>
    <t>E16, E17, E20, E22, and E23 (Bear, Griffin, and Jackson creeks).</t>
  </si>
  <si>
    <t>BCRI Meeting</t>
  </si>
  <si>
    <t>RVCOG hosted the salmon and water quality stations.</t>
  </si>
  <si>
    <t>Salmon Watch at Scenic (Salmon/Water Quality)</t>
  </si>
  <si>
    <t>CWMA Agenda Finalized and Newsletter Sent Out</t>
  </si>
  <si>
    <t>Storm Drain Field Run (Dry Weather)</t>
  </si>
  <si>
    <t>Salmon Watch at Scenic (Riparian/Macros)</t>
  </si>
  <si>
    <t>Xerces Society Pollinator Plant Pick-Up (Talent Community Center)</t>
  </si>
  <si>
    <t>RBP/CWMA Meeting</t>
  </si>
  <si>
    <t>11:00 am - 12:00 pm</t>
  </si>
  <si>
    <t>12:15 pm - 5:00 pm</t>
  </si>
  <si>
    <t>Salmon Watch &amp; Kit Drop-Off at TouVelle</t>
  </si>
  <si>
    <t>BCRI Summit Planning Meeting</t>
  </si>
  <si>
    <t>1:30 pm - 3:30 pm</t>
  </si>
  <si>
    <t>Pick Up Fish for Salmon Watch from ODFW</t>
  </si>
  <si>
    <t>Salmon Watch at TouVelle</t>
  </si>
  <si>
    <t>Pick Up Fish for Salmon Watch from Hatchery - GS</t>
  </si>
  <si>
    <t>CWMA Meeting</t>
  </si>
  <si>
    <t>2:00 to 3:30 p.m</t>
  </si>
  <si>
    <t xml:space="preserve">Co-facilitated and hosted the Jackson/Josephine County CWMA meeting.  </t>
  </si>
  <si>
    <t>All Lands Meeting</t>
  </si>
  <si>
    <t>1:00 p.m. to 5:00 p.m.</t>
  </si>
  <si>
    <t>Pick Up Fish for Salmon Watch from Hatchery - AS</t>
  </si>
  <si>
    <t>Prepare Stormwater Presentation for TMDL Meeting</t>
  </si>
  <si>
    <t>Salmon Watch at Cascade Christian Middle School</t>
  </si>
  <si>
    <t>Salmon Watch Kit Drop-Off at TouVelle</t>
  </si>
  <si>
    <t>Quarterly TMDL Meeting</t>
  </si>
  <si>
    <t>1:00 pm - 3:00 pm</t>
  </si>
  <si>
    <t>Rogue TAC Weed Grants Meeting in Grants Pass</t>
  </si>
  <si>
    <t>BCRI Summit</t>
  </si>
  <si>
    <t>11:00 am - 5:00 pm</t>
  </si>
  <si>
    <t>Total Phosphorus Analysis - JSWCD &amp; SD</t>
  </si>
  <si>
    <t>RVCOG Spectrophotometer Servicing</t>
  </si>
  <si>
    <t>Gary from Cascade Christian - Pollinator Plant Pick-Up (Xerces)</t>
  </si>
  <si>
    <t>10:00 am - 11:30 am</t>
  </si>
  <si>
    <t>RVCOG participated for 30 minutes before the power went out. Topic: summit debrief.</t>
  </si>
  <si>
    <t>Salmon Watch Debrief</t>
  </si>
  <si>
    <t>1:00 pm - 3:15 pm</t>
  </si>
  <si>
    <t>Also made digestion acid.</t>
  </si>
  <si>
    <t>Watershed Patrol</t>
  </si>
  <si>
    <t>Salmon Watch Open House</t>
  </si>
  <si>
    <t>12:00 pm - 2:30 pm</t>
  </si>
  <si>
    <t>Gold Hill Clean-Up Meeting</t>
  </si>
  <si>
    <t>2:30 pm - 4:00 pm</t>
  </si>
  <si>
    <t>CWMA Newsletter Sent Out</t>
  </si>
  <si>
    <t>10:00 am - 12:00 pm</t>
  </si>
  <si>
    <t>WIN Meeting with Courtney Gattuso</t>
  </si>
  <si>
    <t>MWC SWA Meeting</t>
  </si>
  <si>
    <t>CWMA Grants Meeting with Carri Pirosko</t>
  </si>
  <si>
    <t>Salmon Watch Kit Cleaning</t>
  </si>
  <si>
    <t>BLM Title II Meeting</t>
  </si>
  <si>
    <t>1:00 pm - 3:30 pm</t>
  </si>
  <si>
    <t>Watershed Patrol/Hot Spot (Foam/Scum)</t>
  </si>
  <si>
    <t>Hot Spot recorded. Complaint to DEQ.</t>
  </si>
  <si>
    <t>Jackson County/RVCOG Clean-Up Debrief</t>
  </si>
  <si>
    <t>3:30 pm - 4:00 pm</t>
  </si>
  <si>
    <t>Crater Land Lab Meter Set-Up with Haven</t>
  </si>
  <si>
    <t>2:00 pm to 3:00 pm</t>
  </si>
  <si>
    <t>Gold Hill Clean-Up Tour</t>
  </si>
  <si>
    <t>Spill Response Advisory Team Meeting</t>
  </si>
  <si>
    <t>3:00 pm - 5:00 pm</t>
  </si>
  <si>
    <t>Salmon Release and Salmon Watch program with LOGOS Charter School</t>
  </si>
  <si>
    <t>9:30 to 1:30</t>
  </si>
  <si>
    <t>Worked with SOLC, RVSS, ODFW, Oregon State Parks, and LOGOS School on an event featuring the Salmon Release and Salmon Watch.</t>
  </si>
  <si>
    <t>Garlic Mustard Grant - Oregon State Weed Board</t>
  </si>
  <si>
    <t>Aquatic Invasive Grants - Oregon State Weed Board</t>
  </si>
  <si>
    <t>Hot Spot - Oil in SD (Medford)</t>
  </si>
  <si>
    <t>Brian Benton notified RVCOG NR that an oil spill occurred at a SD near his home. The City of Medford (Michael Ribeiro) went out and investigated following a complaint submitted to DEQ.</t>
  </si>
  <si>
    <t>Met Hannah Satein (JSWCD) at the Lab</t>
  </si>
  <si>
    <t>Provided Hannah with 0.40 total phosphorus standard for spiked phosphorus results (student program).</t>
  </si>
  <si>
    <t>Plant Pick-Up from Plant Oregon</t>
  </si>
  <si>
    <t>20-25 plants picked up from Plant Oregon for the ODOT mitigation site.</t>
  </si>
  <si>
    <t>Peninger Planting Party (RVCOG NR Staff)</t>
  </si>
  <si>
    <t>Planted 20-25 plants to ensure appropriate number of plants at the site.</t>
  </si>
  <si>
    <t>2:00 pm - 4:00 pm</t>
  </si>
  <si>
    <t>BCRI SE Meeting</t>
  </si>
  <si>
    <t>QA/QC Field Run with DEQ</t>
  </si>
  <si>
    <t>8:00 am - 10:00 am</t>
  </si>
  <si>
    <t>BCS Day - Earth Day Planning Meeting</t>
  </si>
  <si>
    <t>2:00 pm - 3:30 pm</t>
  </si>
  <si>
    <t>SOLVE Volunteer &amp; Event Leader Appreciation Party</t>
  </si>
  <si>
    <t>5:00 pm - 7:00 pm</t>
  </si>
  <si>
    <t>Stream Smart &amp; Coral Sea SCUBA Trash Clean-Up in Grants Pass</t>
  </si>
  <si>
    <t>3:00 pm - 4:00 pm</t>
  </si>
  <si>
    <t>Only 3 participants (including myself), so we tackled the CSS section. Stream Smart section to be cleaned up at a later date.</t>
  </si>
  <si>
    <t>Meeting with AFR &amp; SOFRC</t>
  </si>
  <si>
    <t>Discussed the FireBright and SOFEE fire curricula and how to integrate it into Salmon Watch and events.</t>
  </si>
  <si>
    <t>RVCOG worked with DEQ to give a presentation on the storm drain monitoring program; RVCOG presented on RDWP and Stream Smart.</t>
  </si>
  <si>
    <t>RVP Pollinator Garden Planting &amp; Wood Chip Laying Party</t>
  </si>
  <si>
    <t>1:00 pm - 4:00 pm</t>
  </si>
  <si>
    <t>Volunteers from Dutch Bros. worked with City of Grants Pass staff and RVCOG to plant pollinator plants and lay wood chips on the new trails.</t>
  </si>
  <si>
    <t>GRP Meeting</t>
  </si>
  <si>
    <t>RRCU Call with Chris Foust, BLM</t>
  </si>
  <si>
    <t>RRCU Meeting</t>
  </si>
  <si>
    <t>1:00 - 2:00</t>
  </si>
  <si>
    <t>Fish Pick-Up from ODFW</t>
  </si>
  <si>
    <t>BCRI Lunch Meeting with Marie</t>
  </si>
  <si>
    <t>RDWP Meeting</t>
  </si>
  <si>
    <t>Oregon State Weed Board Meeting</t>
  </si>
  <si>
    <t>OHA Board/General Meeting - Stream Smart Presentation</t>
  </si>
  <si>
    <t>Meet with Josh Hopkins at RVP</t>
  </si>
  <si>
    <t>Josephine County Solid Waste Agency Board Meeting</t>
  </si>
  <si>
    <t>Presented on the RRCU 2024; funding request sent on 1/25/2024.</t>
  </si>
  <si>
    <t>GP &amp; JoCo Chamber of Commerce Greeters' Meeting - Stream Smart &amp; RRCU</t>
  </si>
  <si>
    <t>8:00 - 9:00</t>
  </si>
  <si>
    <t>JoCo Parks Meeting - RRCU</t>
  </si>
  <si>
    <t>Meeting with Republic Services for RRCU</t>
  </si>
  <si>
    <t>Garlic Mustard Preseason Planning Meeting</t>
  </si>
  <si>
    <t>CWMA Meeting (BLM Interagency Office in GP)</t>
  </si>
  <si>
    <t>Storm Drain Field Run (Wet Weather)</t>
  </si>
  <si>
    <t>5-Day BOD Results</t>
  </si>
  <si>
    <t>2:00 - 4:00</t>
  </si>
  <si>
    <t>10:00 - 10:30</t>
  </si>
  <si>
    <t>ODA Noxious Weeds Grant Meeting</t>
  </si>
  <si>
    <t>10:00 - 11:00</t>
  </si>
  <si>
    <t>Broken Sealer Pick-Up from the Lab</t>
  </si>
  <si>
    <t>DEQ requested to get the sealer back.</t>
  </si>
  <si>
    <t>JaCo Parks Greenway Room - BCS Day Inventory</t>
  </si>
  <si>
    <t>Total Phosphorus Analysis - SD Run</t>
  </si>
  <si>
    <t>3:30 - 8:00</t>
  </si>
  <si>
    <t>OSU Land Stewards Webinar - Weed Control for Landowners - Kyle Strauss</t>
  </si>
  <si>
    <t>6:00 - 7:30</t>
  </si>
  <si>
    <t>Stream Smart Quarterly Meeting</t>
  </si>
  <si>
    <t>9:00 - 10:30</t>
  </si>
  <si>
    <t>Ammonia Sample Drop-Off to NRC</t>
  </si>
  <si>
    <t>RAIN Preseason Planning Meeting</t>
  </si>
  <si>
    <t>11:00 - 12:00</t>
  </si>
  <si>
    <t>RRCU Swag Sample Meeting</t>
  </si>
  <si>
    <t>8:00 - 10:30</t>
  </si>
  <si>
    <t>WQ &amp; Macros. Kits to Kara with OSU Extension</t>
  </si>
  <si>
    <t>Stormwater Data Meeting with Alexis Cooley, DEQ</t>
  </si>
  <si>
    <t>9:00 - 9:30</t>
  </si>
  <si>
    <t>Read Bacteria Trays from QA/QC Run</t>
  </si>
  <si>
    <t>JSWCD Envirothon</t>
  </si>
  <si>
    <t>Stormwater Data Meeting with Alexis, Bill, Greg, and Amie</t>
  </si>
  <si>
    <t>BCS Day Planning Meeting</t>
  </si>
  <si>
    <t>2:00 - 3:00</t>
  </si>
  <si>
    <t>Salmon Watch at Blue Heron Park</t>
  </si>
  <si>
    <t>8:45 - 2:15</t>
  </si>
  <si>
    <t>75 students from Talent Middle School. 5 rotations (usual plus pollinators).</t>
  </si>
  <si>
    <t>ODOT Mitigation Site Prep.</t>
  </si>
  <si>
    <t>1:00 - 3:00</t>
  </si>
  <si>
    <t>N x N Networking Event</t>
  </si>
  <si>
    <t>Earth Day at Blue Heron Park</t>
  </si>
  <si>
    <t>1:00 - 4:00</t>
  </si>
  <si>
    <t>Tabled for Stream Smart. 10 dog bags, 20 stickers.</t>
  </si>
  <si>
    <t>RCC Earth Day at the Redwood Campus</t>
  </si>
  <si>
    <t>11:00 - 2:00</t>
  </si>
  <si>
    <t>Tabled for Stream Smart and promoted RRCU. SOLVE buttons, stickers, and pencils, MWC rulers, JSWCD frisbee, Stream Smart stickers, dog bags, invasive weeds postcards and brochures, pledge cards.</t>
  </si>
  <si>
    <t>RAIN Meeting</t>
  </si>
  <si>
    <t>3:00 - 4:00</t>
  </si>
  <si>
    <t>RVCOG Board Meeting - RRCU Presentation</t>
  </si>
  <si>
    <t>12:10 - 12:15</t>
  </si>
  <si>
    <t>Shared the RRCU event with the Board and answered questions.</t>
  </si>
  <si>
    <t>JaJo CWMA Meeting at the City of Central Point</t>
  </si>
  <si>
    <t>D-Net Drop-Off at Siskiyou Field Institute</t>
  </si>
  <si>
    <t>DEQ Integrated Report 2024 Meeting - Discussion on Trash as a TMDL</t>
  </si>
  <si>
    <t>BCRI Meeting at JSWCD/Zoom</t>
  </si>
  <si>
    <t>Bear Creek Camps Clean-Up with Plant Oregon</t>
  </si>
  <si>
    <t>RRCU - Instream Weed Pull Meeting</t>
  </si>
  <si>
    <t>Pollinator Working Group Meeting</t>
  </si>
  <si>
    <t>7:30 - 5:00</t>
  </si>
  <si>
    <t>32nd Annual Rogue River Clean-Up &amp; Let's Pull Together!</t>
  </si>
  <si>
    <t>8:00 - 2:00</t>
  </si>
  <si>
    <t>124 volunteers; 109 adults and 15 youth. 7 cubic yards of trash removed, 1 cubic yard of weeds removed, and 1 cubic yard of metal removed. https://youtu.be/dqSP_A330Gw?si=5mWFv_Tzk2DD9s_A</t>
  </si>
  <si>
    <t>RDWP Meeting - Coffee Sleeves</t>
  </si>
  <si>
    <t>10:30 - 12:00</t>
  </si>
  <si>
    <t>OSWB Meeting</t>
  </si>
  <si>
    <t>1:00 - 2:30</t>
  </si>
  <si>
    <t>Stormwater Data Meeting with DEQ</t>
  </si>
  <si>
    <t>10:15 - 10:30</t>
  </si>
  <si>
    <t>12:30 - 1:30</t>
  </si>
  <si>
    <t>KDRV News Story - Elevated Bacteria in Bear Creek</t>
  </si>
  <si>
    <t>https://www.kdrv.com/news/waterwatch/high-bacteria-levels-found-in-bear-creek-watershed/article_3b62b7a2-22bd-11ef-99d7-2762ac93f088.html</t>
  </si>
  <si>
    <t>BCRI Get-Together at Common Block</t>
  </si>
  <si>
    <t>3:00 - 4:30</t>
  </si>
  <si>
    <t>Trash Prevention Partnership Meeting</t>
  </si>
  <si>
    <t>AFC Change for Good - Facebook Post</t>
  </si>
  <si>
    <t>AFC Change for Good - Facebook Post - Tabling at AFC Post</t>
  </si>
  <si>
    <t>10:00 - 12:00</t>
  </si>
  <si>
    <t>4:00 - 5:00</t>
  </si>
  <si>
    <t>Salmon Watch Meeting with Ben from RVSS</t>
  </si>
  <si>
    <t>Bear Creek Restoration Initiative Workshop</t>
  </si>
  <si>
    <t>8:00 - 1:00</t>
  </si>
  <si>
    <t>AFC Change for Good - Facebook Post &amp; Tabling</t>
  </si>
  <si>
    <t>11:00 - 1:00</t>
  </si>
  <si>
    <t>Klamath CWMA Dyer's Woad Project Meeting</t>
  </si>
  <si>
    <t>Rogue Reimagined Meeting</t>
  </si>
  <si>
    <t>Funding Source</t>
  </si>
  <si>
    <t>Notes</t>
  </si>
  <si>
    <t>Multi-Year</t>
  </si>
  <si>
    <t>Solid Waste Agency (SWA)</t>
  </si>
  <si>
    <t>To support the Rogue River Clean-up</t>
  </si>
  <si>
    <t>No, however funding can be applied for annually.</t>
  </si>
  <si>
    <t>Bottle Drop</t>
  </si>
  <si>
    <t>To support Stream Smart activities.  Provided food and supplies for RVP volunteer activities and other activities.</t>
  </si>
  <si>
    <t>Accrues on an ongoing basis and cans and bottles are returned.</t>
  </si>
  <si>
    <t>Pacific Power</t>
  </si>
  <si>
    <t>Support of RVP wetland project</t>
  </si>
  <si>
    <t>Oregon Parks Foundation</t>
  </si>
  <si>
    <t>Signs at RVP</t>
  </si>
  <si>
    <t xml:space="preserve">Change for Good </t>
  </si>
  <si>
    <t>Stream Smart Activities</t>
  </si>
  <si>
    <t>Donations for the Rogue River Clean-up</t>
  </si>
  <si>
    <t>Various entities - program support, advertising, prizes</t>
  </si>
  <si>
    <t>Requests annually</t>
  </si>
  <si>
    <t>ODA Grant - RAIN</t>
  </si>
  <si>
    <t>Grant funding to build the Rogue Aquatic Invasives Network (RAIN).  RAIN is focused on controlling the outbreak of aquatic weeds (Ludwigia and parrotfeather) on the Rogue River</t>
  </si>
  <si>
    <t>Y</t>
  </si>
  <si>
    <t>ODA Grant - Garlic Mustard</t>
  </si>
  <si>
    <t>Grant funding to control garlic mustard along the Rogue River.</t>
  </si>
  <si>
    <t>BLM Title II - CWMA</t>
  </si>
  <si>
    <t>Grant funding to support the Jackson and Josephine Cooperative Weed Management Areas which the RC is currently coordinating.</t>
  </si>
  <si>
    <t>Salmon Watch Support (Jackson SCWD)</t>
  </si>
  <si>
    <t>Funding to support contractors, provide materials, transportation costs, etc.</t>
  </si>
  <si>
    <t>Note:  Grants provide funding for staff, materials, contractors, signs, tools, etc. and varies by grant.  In addition, grant funding in many cases can be spent in areas outside pf Grants Pass or and is in partnership with other programs (e.g., Bear Creek TMDL, MS4 Programs).</t>
  </si>
  <si>
    <t>Change For Good</t>
  </si>
  <si>
    <t>Salmon Watch</t>
  </si>
  <si>
    <t>Bear Creek Clean-up</t>
  </si>
  <si>
    <t xml:space="preserve">Earth Day </t>
  </si>
  <si>
    <t>Illegal Dumping- Fuel</t>
  </si>
  <si>
    <t>Jacksonville</t>
  </si>
  <si>
    <t>Sum</t>
  </si>
  <si>
    <t>Street Sweeping</t>
  </si>
  <si>
    <t>TMDLReporting</t>
  </si>
  <si>
    <t>Education/Outreach</t>
  </si>
  <si>
    <t>BB Removal</t>
  </si>
  <si>
    <t>Ditch Cleaning</t>
  </si>
  <si>
    <t>Creek Cleaning</t>
  </si>
  <si>
    <t>Storm Drain Cleaning</t>
  </si>
  <si>
    <t>Hours</t>
  </si>
  <si>
    <t>Cost</t>
  </si>
  <si>
    <t>July</t>
  </si>
  <si>
    <t>August</t>
  </si>
  <si>
    <t>September</t>
  </si>
  <si>
    <t>October</t>
  </si>
  <si>
    <t>November</t>
  </si>
  <si>
    <t>December</t>
  </si>
  <si>
    <t>January</t>
  </si>
  <si>
    <t>February</t>
  </si>
  <si>
    <t>March</t>
  </si>
  <si>
    <t>April</t>
  </si>
  <si>
    <t>May</t>
  </si>
  <si>
    <t>June</t>
  </si>
  <si>
    <t>Total</t>
  </si>
  <si>
    <t>Other expenses and in-kind not reported on sheet</t>
  </si>
  <si>
    <t>Forest Park Volunteers (valued at $15.00 per hour)</t>
  </si>
  <si>
    <t>Chart reflects reported match hour per month for activities and costs.  Reporting forms are included as a pdf file as part of the report.</t>
  </si>
  <si>
    <t>RVSS Catch Basin Cleaning (Oct 2023)</t>
  </si>
  <si>
    <t>Rogue River Clean-up</t>
  </si>
  <si>
    <t>8:00 am to 2:00 pm</t>
  </si>
  <si>
    <t>N</t>
  </si>
  <si>
    <t>N.  Annual Request</t>
  </si>
  <si>
    <t>Wings Across America</t>
  </si>
  <si>
    <t xml:space="preserve">Funding for pollinator restoration along Bear Creek to replace habitat that was lost in the Almeda Fire.  Funds plants, maintenance, and signs.  </t>
  </si>
  <si>
    <t>Almeda Fire Monitoring</t>
  </si>
  <si>
    <t>Finished third year of the monitoring in 2023-2024.  Focus is on the impacts of the Almeda fire.  Moving to reporting.</t>
  </si>
  <si>
    <t>For more complete information on annual data, see the TMDL Data Supplement Report</t>
  </si>
  <si>
    <t>Summer Exceedance: May 1 - October 31</t>
  </si>
  <si>
    <t>Site #</t>
  </si>
  <si>
    <t>Location</t>
  </si>
  <si>
    <t>Phosphorus Exceedance at Standard (0.08 mg/L)</t>
  </si>
  <si>
    <t>Count</t>
  </si>
  <si>
    <t>WQ %</t>
  </si>
  <si>
    <t>WQ Grade</t>
  </si>
  <si>
    <t>Phosphorus Exceedance at Standard (0.16 mg/L)</t>
  </si>
  <si>
    <r>
      <rPr>
        <i/>
        <sz val="11"/>
        <color theme="1"/>
        <rFont val="Calibri"/>
        <family val="2"/>
        <scheme val="minor"/>
      </rPr>
      <t xml:space="preserve">E. coli </t>
    </r>
    <r>
      <rPr>
        <sz val="11"/>
        <color theme="1"/>
        <rFont val="Calibri"/>
        <family val="2"/>
        <scheme val="minor"/>
      </rPr>
      <t>Exceedance at Standard (406 MPN)</t>
    </r>
  </si>
  <si>
    <t>E1</t>
  </si>
  <si>
    <t>Walker Ck. @ Belle Fiore</t>
  </si>
  <si>
    <t>0/2</t>
  </si>
  <si>
    <t>A</t>
  </si>
  <si>
    <t>1/2</t>
  </si>
  <si>
    <t>F</t>
  </si>
  <si>
    <t>E3</t>
  </si>
  <si>
    <t>Neil Ck. @ Dead Indian Memorial</t>
  </si>
  <si>
    <t>5/6</t>
  </si>
  <si>
    <t>0/6</t>
  </si>
  <si>
    <t>2/5</t>
  </si>
  <si>
    <t>D</t>
  </si>
  <si>
    <t>E4</t>
  </si>
  <si>
    <t>Ashland Ck. @ Granite St.</t>
  </si>
  <si>
    <t>0/5</t>
  </si>
  <si>
    <t>1/5</t>
  </si>
  <si>
    <t>B</t>
  </si>
  <si>
    <t>E5</t>
  </si>
  <si>
    <t>Ashland Ck. below STP</t>
  </si>
  <si>
    <t>3/6</t>
  </si>
  <si>
    <t>2/6</t>
  </si>
  <si>
    <t>E6</t>
  </si>
  <si>
    <t>TID Canal @ Eagle Mill Rd.</t>
  </si>
  <si>
    <t>4/4</t>
  </si>
  <si>
    <t>0/4</t>
  </si>
  <si>
    <t>E7</t>
  </si>
  <si>
    <t>Bear Ck. @ S. Valley View Rd.</t>
  </si>
  <si>
    <t>4/5</t>
  </si>
  <si>
    <t>E8</t>
  </si>
  <si>
    <t>Bear Ck. @ Greenway (S. Talent)</t>
  </si>
  <si>
    <t>1/1</t>
  </si>
  <si>
    <t>0/1</t>
  </si>
  <si>
    <t>E9</t>
  </si>
  <si>
    <t>Bear Ck. @ Lynn Newbry Park</t>
  </si>
  <si>
    <t>3/4</t>
  </si>
  <si>
    <t>2/4</t>
  </si>
  <si>
    <t>E10</t>
  </si>
  <si>
    <t>MID Diversion @ Suncrest Rd.</t>
  </si>
  <si>
    <t>1/4</t>
  </si>
  <si>
    <t>C</t>
  </si>
  <si>
    <t>E11</t>
  </si>
  <si>
    <t>Bear Ck. @ B. H. Park (Phoenix)</t>
  </si>
  <si>
    <t>E12</t>
  </si>
  <si>
    <t>Bear Ck. @ Fern Valley Rd.</t>
  </si>
  <si>
    <t>1/6</t>
  </si>
  <si>
    <t>E13</t>
  </si>
  <si>
    <t>Bear Ck. @ JNC (S. Medford)</t>
  </si>
  <si>
    <t>6/6</t>
  </si>
  <si>
    <t>E14</t>
  </si>
  <si>
    <t>Bear Ck. @ 9th St. (Medford)</t>
  </si>
  <si>
    <t>E15</t>
  </si>
  <si>
    <t>Bear Ck. @ Table Rock Rd.</t>
  </si>
  <si>
    <t>E16</t>
  </si>
  <si>
    <t>Griffin Ck. @ Beall Ln.</t>
  </si>
  <si>
    <t>4/6</t>
  </si>
  <si>
    <t>E17</t>
  </si>
  <si>
    <t>Jackson Ck. @ Beall Ln.</t>
  </si>
  <si>
    <t>-</t>
  </si>
  <si>
    <t>E18</t>
  </si>
  <si>
    <t>Jackson Ck. @ Jacksonville</t>
  </si>
  <si>
    <t>E19</t>
  </si>
  <si>
    <t>Jackson Ck. @ W. Ross Ln.</t>
  </si>
  <si>
    <t>E20</t>
  </si>
  <si>
    <t>Bear Ck. @ Pine St. (CP)</t>
  </si>
  <si>
    <t>E21</t>
  </si>
  <si>
    <t>Bear Ck. Above Griffin (CP)</t>
  </si>
  <si>
    <t>E22</t>
  </si>
  <si>
    <t>Griffin Ck. @ I-5</t>
  </si>
  <si>
    <t>E23</t>
  </si>
  <si>
    <t>Jackson Ck. @ Blackwell Rd.</t>
  </si>
  <si>
    <t>E24</t>
  </si>
  <si>
    <t>Bear Ck. @ Kirtland Rd.</t>
  </si>
  <si>
    <t>Ammonia Exceedance at Standard (0.25 mg/L)</t>
  </si>
  <si>
    <t>Winter Exceedance: November 1 - April 30</t>
  </si>
  <si>
    <t>0/3</t>
  </si>
  <si>
    <t>Storm Drain - White City</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</si>
</sst>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0.00_);_(&quot;$&quot;* \(#,##0.00\);_(&quot;$&quot;* &quot;-&quot;??_);_(@_)"/>
  </numFmts>
  <fonts count="11" x14ac:knownFonts="1">
    <font>
      <sz val="11"/>
      <color theme="1"/>
      <name val="Calibri"/>
      <family val="2"/>
      <scheme val="minor"/>
    </font>
    <font>
      <sz val="11"/>
      <color theme="1"/>
      <name val="Calibri"/>
      <family val="2"/>
      <scheme val="minor"/>
    </font>
    <font>
      <b/>
      <i/>
      <sz val="12"/>
      <color theme="1"/>
      <name val="Times New Roman"/>
      <family val="1"/>
    </font>
    <font>
      <b/>
      <sz val="12"/>
      <color theme="1"/>
      <name val="Times New Roman"/>
      <family val="1"/>
    </font>
    <font>
      <b/>
      <sz val="14"/>
      <color theme="1"/>
      <name val="Times New Roman"/>
      <family val="1"/>
    </font>
    <font>
      <b/>
      <i/>
      <sz val="11"/>
      <color theme="1"/>
      <name val="Calibri"/>
      <family val="2"/>
      <scheme val="minor"/>
    </font>
    <font>
      <sz val="20"/>
      <color theme="1"/>
      <name val="Calibri"/>
      <family val="2"/>
      <scheme val="minor"/>
    </font>
    <font>
      <b/>
      <sz val="11"/>
      <color theme="1"/>
      <name val="Calibri"/>
      <family val="2"/>
      <scheme val="minor"/>
    </font>
    <font>
      <i/>
      <sz val="11"/>
      <color theme="1"/>
      <name val="Calibri"/>
      <family val="2"/>
      <scheme val="minor"/>
    </font>
    <font>
      <b/>
      <sz val="11"/>
      <name val="Calibri"/>
      <family val="2"/>
      <scheme val="minor"/>
    </font>
    <font>
      <sz val="11"/>
      <name val="Calibri"/>
      <family val="2"/>
      <scheme val="minor"/>
    </font>
  </fonts>
  <fills count="11">
    <fill>
      <patternFill patternType="none"/>
    </fill>
    <fill>
      <patternFill patternType="gray125"/>
    </fill>
    <fill>
      <patternFill patternType="solid">
        <fgColor theme="6"/>
        <bgColor indexed="64"/>
      </patternFill>
    </fill>
    <fill>
      <patternFill patternType="solid">
        <fgColor theme="6" tint="0.59999389629810485"/>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rgb="FFFF0000"/>
        <bgColor indexed="64"/>
      </patternFill>
    </fill>
    <fill>
      <patternFill patternType="solid">
        <fgColor theme="4" tint="0.59999389629810485"/>
        <bgColor indexed="64"/>
      </patternFill>
    </fill>
    <fill>
      <patternFill patternType="solid">
        <fgColor theme="4" tint="0.79998168889431442"/>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2">
    <xf numFmtId="0" fontId="0" fillId="0" borderId="0"/>
    <xf numFmtId="44" fontId="1" fillId="0" borderId="0" applyFont="0" applyFill="0" applyBorder="0" applyAlignment="0" applyProtection="0"/>
  </cellStyleXfs>
  <cellXfs count="64">
    <xf numFmtId="0" fontId="0" fillId="0" borderId="0" xfId="0"/>
    <xf numFmtId="0" fontId="0" fillId="0" borderId="0" xfId="0"/>
    <xf numFmtId="14" fontId="0" fillId="0" borderId="0" xfId="0" applyNumberFormat="1"/>
    <xf numFmtId="0" fontId="0" fillId="0" borderId="0" xfId="0" applyAlignment="1">
      <alignment wrapText="1"/>
    </xf>
    <xf numFmtId="20" fontId="0" fillId="0" borderId="0" xfId="0" applyNumberFormat="1"/>
    <xf numFmtId="14" fontId="0" fillId="0" borderId="0" xfId="0" applyNumberFormat="1" applyFont="1" applyBorder="1" applyAlignment="1">
      <alignment vertical="center" wrapText="1"/>
    </xf>
    <xf numFmtId="0" fontId="0" fillId="0" borderId="0" xfId="0" applyFont="1" applyBorder="1" applyAlignment="1">
      <alignment vertical="center" wrapText="1"/>
    </xf>
    <xf numFmtId="14" fontId="2" fillId="3" borderId="2" xfId="0" applyNumberFormat="1" applyFont="1" applyFill="1" applyBorder="1" applyAlignment="1">
      <alignment horizontal="center" vertical="center" wrapText="1"/>
    </xf>
    <xf numFmtId="0" fontId="2" fillId="3" borderId="2" xfId="0" applyFont="1" applyFill="1" applyBorder="1" applyAlignment="1">
      <alignment horizontal="center" vertical="center" wrapText="1"/>
    </xf>
    <xf numFmtId="0" fontId="0" fillId="0" borderId="1" xfId="0" applyBorder="1"/>
    <xf numFmtId="14" fontId="0" fillId="0" borderId="1" xfId="0" applyNumberFormat="1" applyBorder="1"/>
    <xf numFmtId="18" fontId="0" fillId="0" borderId="1" xfId="0" applyNumberFormat="1" applyBorder="1"/>
    <xf numFmtId="0" fontId="0" fillId="0" borderId="1" xfId="0" applyBorder="1" applyAlignment="1">
      <alignment wrapText="1"/>
    </xf>
    <xf numFmtId="20" fontId="0" fillId="0" borderId="1" xfId="0" applyNumberFormat="1" applyBorder="1"/>
    <xf numFmtId="0" fontId="0" fillId="0" borderId="0" xfId="0"/>
    <xf numFmtId="0" fontId="0" fillId="0" borderId="0" xfId="0"/>
    <xf numFmtId="0" fontId="0" fillId="0" borderId="1" xfId="0" applyBorder="1"/>
    <xf numFmtId="44" fontId="0" fillId="0" borderId="1" xfId="1" applyFont="1" applyBorder="1"/>
    <xf numFmtId="44" fontId="0" fillId="0" borderId="0" xfId="0" applyNumberFormat="1"/>
    <xf numFmtId="0" fontId="0" fillId="0" borderId="1" xfId="0" applyBorder="1" applyAlignment="1">
      <alignment wrapText="1"/>
    </xf>
    <xf numFmtId="0" fontId="5" fillId="4" borderId="1" xfId="0" applyFont="1" applyFill="1" applyBorder="1"/>
    <xf numFmtId="0" fontId="0" fillId="0" borderId="0" xfId="0"/>
    <xf numFmtId="0" fontId="0" fillId="0" borderId="0" xfId="0"/>
    <xf numFmtId="14" fontId="4" fillId="2" borderId="3" xfId="0" applyNumberFormat="1" applyFont="1" applyFill="1" applyBorder="1" applyAlignment="1">
      <alignment horizontal="center"/>
    </xf>
    <xf numFmtId="14" fontId="4" fillId="2" borderId="4" xfId="0" applyNumberFormat="1" applyFont="1" applyFill="1" applyBorder="1" applyAlignment="1">
      <alignment horizontal="center"/>
    </xf>
    <xf numFmtId="14" fontId="4" fillId="2" borderId="5" xfId="0" applyNumberFormat="1" applyFont="1" applyFill="1" applyBorder="1" applyAlignment="1">
      <alignment horizontal="center"/>
    </xf>
    <xf numFmtId="14" fontId="3" fillId="3" borderId="1" xfId="0" applyNumberFormat="1" applyFont="1" applyFill="1" applyBorder="1" applyAlignment="1">
      <alignment horizontal="center"/>
    </xf>
    <xf numFmtId="0" fontId="0" fillId="0" borderId="0" xfId="0" applyAlignment="1">
      <alignment horizontal="left" wrapText="1"/>
    </xf>
    <xf numFmtId="0" fontId="6" fillId="0" borderId="0" xfId="0" applyFont="1" applyAlignment="1">
      <alignment horizontal="center" vertical="center"/>
    </xf>
    <xf numFmtId="0" fontId="0" fillId="0" borderId="0" xfId="0" applyAlignment="1">
      <alignment horizontal="center"/>
    </xf>
    <xf numFmtId="0" fontId="0" fillId="0" borderId="0" xfId="0" applyAlignment="1">
      <alignment horizontal="center"/>
    </xf>
    <xf numFmtId="0" fontId="0" fillId="0" borderId="0" xfId="0" applyAlignment="1">
      <alignment horizontal="center" vertical="center"/>
    </xf>
    <xf numFmtId="0" fontId="5" fillId="5" borderId="1" xfId="0" applyFont="1" applyFill="1" applyBorder="1"/>
    <xf numFmtId="0" fontId="5" fillId="5" borderId="6" xfId="0" applyFont="1" applyFill="1" applyBorder="1"/>
    <xf numFmtId="0" fontId="0" fillId="0" borderId="1" xfId="0" applyBorder="1" applyAlignment="1">
      <alignment horizontal="center" vertical="center"/>
    </xf>
    <xf numFmtId="0" fontId="0" fillId="0" borderId="7" xfId="0" applyBorder="1"/>
    <xf numFmtId="44" fontId="0" fillId="0" borderId="1" xfId="1" applyFont="1" applyBorder="1" applyAlignment="1">
      <alignment horizontal="center" vertical="center"/>
    </xf>
    <xf numFmtId="44" fontId="0" fillId="0" borderId="0" xfId="1" applyFont="1"/>
    <xf numFmtId="0" fontId="0" fillId="0" borderId="1" xfId="1" applyNumberFormat="1" applyFont="1" applyBorder="1"/>
    <xf numFmtId="0" fontId="7" fillId="6" borderId="8" xfId="0" applyFont="1" applyFill="1" applyBorder="1" applyAlignment="1">
      <alignment horizontal="center"/>
    </xf>
    <xf numFmtId="0" fontId="7" fillId="6" borderId="9" xfId="0" applyFont="1" applyFill="1" applyBorder="1" applyAlignment="1">
      <alignment horizontal="center"/>
    </xf>
    <xf numFmtId="0" fontId="7" fillId="6" borderId="10" xfId="0" applyFont="1" applyFill="1" applyBorder="1" applyAlignment="1">
      <alignment horizontal="center"/>
    </xf>
    <xf numFmtId="0" fontId="0" fillId="7" borderId="2" xfId="0" applyFill="1" applyBorder="1" applyAlignment="1">
      <alignment horizontal="center"/>
    </xf>
    <xf numFmtId="0" fontId="7" fillId="0" borderId="0" xfId="0" applyFont="1" applyAlignment="1">
      <alignment horizontal="center"/>
    </xf>
    <xf numFmtId="9" fontId="9" fillId="0" borderId="1" xfId="0" applyNumberFormat="1" applyFont="1" applyBorder="1" applyAlignment="1">
      <alignment horizontal="right"/>
    </xf>
    <xf numFmtId="49" fontId="10" fillId="0" borderId="1" xfId="0" applyNumberFormat="1" applyFont="1" applyBorder="1" applyAlignment="1">
      <alignment horizontal="right"/>
    </xf>
    <xf numFmtId="9" fontId="10" fillId="0" borderId="1" xfId="0" applyNumberFormat="1" applyFont="1" applyBorder="1" applyAlignment="1">
      <alignment horizontal="right"/>
    </xf>
    <xf numFmtId="49" fontId="10" fillId="0" borderId="1" xfId="0" applyNumberFormat="1" applyFont="1" applyBorder="1" applyAlignment="1">
      <alignment horizontal="center"/>
    </xf>
    <xf numFmtId="9" fontId="9" fillId="0" borderId="1" xfId="0" applyNumberFormat="1" applyFont="1" applyBorder="1"/>
    <xf numFmtId="49" fontId="10" fillId="8" borderId="1" xfId="0" applyNumberFormat="1" applyFont="1" applyFill="1" applyBorder="1" applyAlignment="1">
      <alignment horizontal="center"/>
    </xf>
    <xf numFmtId="9" fontId="10" fillId="0" borderId="1" xfId="0" applyNumberFormat="1" applyFont="1" applyBorder="1" applyAlignment="1">
      <alignment horizontal="center"/>
    </xf>
    <xf numFmtId="9" fontId="9" fillId="0" borderId="1" xfId="0" applyNumberFormat="1" applyFont="1" applyBorder="1" applyAlignment="1">
      <alignment horizontal="center"/>
    </xf>
    <xf numFmtId="9" fontId="7" fillId="0" borderId="1" xfId="0" applyNumberFormat="1" applyFont="1" applyBorder="1"/>
    <xf numFmtId="49" fontId="0" fillId="0" borderId="1" xfId="0" applyNumberFormat="1" applyBorder="1" applyAlignment="1">
      <alignment horizontal="right"/>
    </xf>
    <xf numFmtId="9" fontId="0" fillId="0" borderId="1" xfId="0" applyNumberFormat="1" applyBorder="1" applyAlignment="1">
      <alignment horizontal="right"/>
    </xf>
    <xf numFmtId="49" fontId="0" fillId="0" borderId="1" xfId="0" applyNumberFormat="1" applyBorder="1" applyAlignment="1">
      <alignment horizontal="center"/>
    </xf>
    <xf numFmtId="0" fontId="0" fillId="0" borderId="0" xfId="0" applyAlignment="1">
      <alignment horizontal="right"/>
    </xf>
    <xf numFmtId="12" fontId="0" fillId="0" borderId="0" xfId="0" applyNumberFormat="1" applyAlignment="1">
      <alignment horizontal="right"/>
    </xf>
    <xf numFmtId="16" fontId="0" fillId="0" borderId="0" xfId="0" applyNumberFormat="1"/>
    <xf numFmtId="0" fontId="7" fillId="9" borderId="11" xfId="0" applyFont="1" applyFill="1" applyBorder="1" applyAlignment="1">
      <alignment horizontal="center"/>
    </xf>
    <xf numFmtId="0" fontId="7" fillId="9" borderId="12" xfId="0" applyFont="1" applyFill="1" applyBorder="1" applyAlignment="1">
      <alignment horizontal="center"/>
    </xf>
    <xf numFmtId="0" fontId="7" fillId="9" borderId="13" xfId="0" applyFont="1" applyFill="1" applyBorder="1" applyAlignment="1">
      <alignment horizontal="center"/>
    </xf>
    <xf numFmtId="0" fontId="0" fillId="10" borderId="2" xfId="0" applyFill="1" applyBorder="1" applyAlignment="1">
      <alignment horizontal="center"/>
    </xf>
    <xf numFmtId="9" fontId="7" fillId="0" borderId="1" xfId="0" applyNumberFormat="1" applyFont="1" applyBorder="1" applyAlignment="1">
      <alignment horizontal="center"/>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10.xml.rels><?xml version="1.0" encoding="UTF-8" standalone="yes"?>
<Relationships xmlns="http://schemas.openxmlformats.org/package/2006/relationships"><Relationship Id="rId3" Type="http://schemas.openxmlformats.org/officeDocument/2006/relationships/image" Target="../media/image27.jpg"/><Relationship Id="rId2" Type="http://schemas.openxmlformats.org/officeDocument/2006/relationships/image" Target="../media/image26.jpg"/><Relationship Id="rId1" Type="http://schemas.openxmlformats.org/officeDocument/2006/relationships/image" Target="../media/image25.jpeg"/><Relationship Id="rId4" Type="http://schemas.openxmlformats.org/officeDocument/2006/relationships/image" Target="../media/image28.jpeg"/></Relationships>
</file>

<file path=xl/drawings/_rels/drawing2.x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image" Target="../media/image3.png"/><Relationship Id="rId1" Type="http://schemas.openxmlformats.org/officeDocument/2006/relationships/image" Target="../media/image2.png"/><Relationship Id="rId4" Type="http://schemas.openxmlformats.org/officeDocument/2006/relationships/image" Target="../media/image5.jpeg"/></Relationships>
</file>

<file path=xl/drawings/_rels/drawing3.xml.rels><?xml version="1.0" encoding="UTF-8" standalone="yes"?>
<Relationships xmlns="http://schemas.openxmlformats.org/package/2006/relationships"><Relationship Id="rId2" Type="http://schemas.openxmlformats.org/officeDocument/2006/relationships/image" Target="../media/image7.jpeg"/><Relationship Id="rId1" Type="http://schemas.openxmlformats.org/officeDocument/2006/relationships/image" Target="../media/image6.jpeg"/></Relationships>
</file>

<file path=xl/drawings/_rels/drawing4.xml.rels><?xml version="1.0" encoding="UTF-8" standalone="yes"?>
<Relationships xmlns="http://schemas.openxmlformats.org/package/2006/relationships"><Relationship Id="rId1" Type="http://schemas.openxmlformats.org/officeDocument/2006/relationships/image" Target="../media/image8.png"/></Relationships>
</file>

<file path=xl/drawings/_rels/drawing5.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image" Target="../media/image10.png"/><Relationship Id="rId1" Type="http://schemas.openxmlformats.org/officeDocument/2006/relationships/image" Target="../media/image9.png"/></Relationships>
</file>

<file path=xl/drawings/_rels/drawing6.xml.rels><?xml version="1.0" encoding="UTF-8" standalone="yes"?>
<Relationships xmlns="http://schemas.openxmlformats.org/package/2006/relationships"><Relationship Id="rId3" Type="http://schemas.openxmlformats.org/officeDocument/2006/relationships/image" Target="../media/image14.png"/><Relationship Id="rId2" Type="http://schemas.openxmlformats.org/officeDocument/2006/relationships/image" Target="../media/image13.png"/><Relationship Id="rId1" Type="http://schemas.openxmlformats.org/officeDocument/2006/relationships/image" Target="../media/image12.png"/><Relationship Id="rId4" Type="http://schemas.openxmlformats.org/officeDocument/2006/relationships/image" Target="../media/image15.png"/></Relationships>
</file>

<file path=xl/drawings/_rels/drawing7.xml.rels><?xml version="1.0" encoding="UTF-8" standalone="yes"?>
<Relationships xmlns="http://schemas.openxmlformats.org/package/2006/relationships"><Relationship Id="rId1" Type="http://schemas.openxmlformats.org/officeDocument/2006/relationships/image" Target="../media/image16.png"/></Relationships>
</file>

<file path=xl/drawings/_rels/drawing8.xml.rels><?xml version="1.0" encoding="UTF-8" standalone="yes"?>
<Relationships xmlns="http://schemas.openxmlformats.org/package/2006/relationships"><Relationship Id="rId3" Type="http://schemas.openxmlformats.org/officeDocument/2006/relationships/image" Target="../media/image19.png"/><Relationship Id="rId2" Type="http://schemas.openxmlformats.org/officeDocument/2006/relationships/image" Target="../media/image18.png"/><Relationship Id="rId1" Type="http://schemas.openxmlformats.org/officeDocument/2006/relationships/image" Target="../media/image17.png"/><Relationship Id="rId4" Type="http://schemas.openxmlformats.org/officeDocument/2006/relationships/image" Target="../media/image20.png"/></Relationships>
</file>

<file path=xl/drawings/_rels/drawing9.xml.rels><?xml version="1.0" encoding="UTF-8" standalone="yes"?>
<Relationships xmlns="http://schemas.openxmlformats.org/package/2006/relationships"><Relationship Id="rId3" Type="http://schemas.openxmlformats.org/officeDocument/2006/relationships/image" Target="../media/image23.png"/><Relationship Id="rId2" Type="http://schemas.openxmlformats.org/officeDocument/2006/relationships/image" Target="../media/image22.png"/><Relationship Id="rId1" Type="http://schemas.openxmlformats.org/officeDocument/2006/relationships/image" Target="../media/image21.png"/><Relationship Id="rId4" Type="http://schemas.openxmlformats.org/officeDocument/2006/relationships/image" Target="../media/image24.pn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2</xdr:row>
      <xdr:rowOff>0</xdr:rowOff>
    </xdr:from>
    <xdr:to>
      <xdr:col>14</xdr:col>
      <xdr:colOff>457200</xdr:colOff>
      <xdr:row>54</xdr:row>
      <xdr:rowOff>152400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19200" y="381000"/>
          <a:ext cx="7772400" cy="1005840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26</xdr:col>
      <xdr:colOff>0</xdr:colOff>
      <xdr:row>4</xdr:row>
      <xdr:rowOff>0</xdr:rowOff>
    </xdr:from>
    <xdr:to>
      <xdr:col>36</xdr:col>
      <xdr:colOff>0</xdr:colOff>
      <xdr:row>18</xdr:row>
      <xdr:rowOff>24200</xdr:rowOff>
    </xdr:to>
    <xdr:pic>
      <xdr:nvPicPr>
        <xdr:cNvPr id="3" name="Picture 2">
          <a:extLst>
            <a:ext uri="{FF2B5EF4-FFF2-40B4-BE49-F238E27FC236}">
              <a16:creationId xmlns="" xmlns:a16="http://schemas.microsoft.com/office/drawing/2014/main" id="{00000000-0008-0000-05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849600" y="762000"/>
          <a:ext cx="6096000" cy="2691200"/>
        </a:xfrm>
        <a:prstGeom prst="rect">
          <a:avLst/>
        </a:prstGeom>
      </xdr:spPr>
    </xdr:pic>
    <xdr:clientData/>
  </xdr:twoCellAnchor>
  <xdr:oneCellAnchor>
    <xdr:from>
      <xdr:col>2</xdr:col>
      <xdr:colOff>0</xdr:colOff>
      <xdr:row>35</xdr:row>
      <xdr:rowOff>0</xdr:rowOff>
    </xdr:from>
    <xdr:ext cx="6096000" cy="4572000"/>
    <xdr:pic>
      <xdr:nvPicPr>
        <xdr:cNvPr id="5" name="Picture 4">
          <a:extLst>
            <a:ext uri="{FF2B5EF4-FFF2-40B4-BE49-F238E27FC236}">
              <a16:creationId xmlns="" xmlns:a16="http://schemas.microsoft.com/office/drawing/2014/main" id="{00000000-0008-0000-0500-000007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219200" y="6667500"/>
          <a:ext cx="6096000" cy="4572000"/>
        </a:xfrm>
        <a:prstGeom prst="rect">
          <a:avLst/>
        </a:prstGeom>
      </xdr:spPr>
    </xdr:pic>
    <xdr:clientData/>
  </xdr:oneCellAnchor>
  <xdr:oneCellAnchor>
    <xdr:from>
      <xdr:col>2</xdr:col>
      <xdr:colOff>0</xdr:colOff>
      <xdr:row>4</xdr:row>
      <xdr:rowOff>0</xdr:rowOff>
    </xdr:from>
    <xdr:ext cx="6096000" cy="4572000"/>
    <xdr:pic>
      <xdr:nvPicPr>
        <xdr:cNvPr id="7" name="Picture 6">
          <a:extLst>
            <a:ext uri="{FF2B5EF4-FFF2-40B4-BE49-F238E27FC236}">
              <a16:creationId xmlns="" xmlns:a16="http://schemas.microsoft.com/office/drawing/2014/main" id="{00000000-0008-0000-0500-000007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219200" y="762000"/>
          <a:ext cx="6096000" cy="4572000"/>
        </a:xfrm>
        <a:prstGeom prst="rect">
          <a:avLst/>
        </a:prstGeom>
      </xdr:spPr>
    </xdr:pic>
    <xdr:clientData/>
  </xdr:oneCellAnchor>
  <xdr:oneCellAnchor>
    <xdr:from>
      <xdr:col>14</xdr:col>
      <xdr:colOff>0</xdr:colOff>
      <xdr:row>4</xdr:row>
      <xdr:rowOff>0</xdr:rowOff>
    </xdr:from>
    <xdr:ext cx="6096000" cy="4572000"/>
    <xdr:pic>
      <xdr:nvPicPr>
        <xdr:cNvPr id="13" name="Picture 12">
          <a:extLst>
            <a:ext uri="{FF2B5EF4-FFF2-40B4-BE49-F238E27FC236}">
              <a16:creationId xmlns="" xmlns:a16="http://schemas.microsoft.com/office/drawing/2014/main" id="{00000000-0008-0000-0500-000007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8534400" y="762000"/>
          <a:ext cx="6096000" cy="457200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29</xdr:col>
      <xdr:colOff>295275</xdr:colOff>
      <xdr:row>41</xdr:row>
      <xdr:rowOff>104775</xdr:rowOff>
    </xdr:to>
    <xdr:pic>
      <xdr:nvPicPr>
        <xdr:cNvPr id="3" name="Picture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7973675" cy="79152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29</xdr:col>
      <xdr:colOff>409575</xdr:colOff>
      <xdr:row>7</xdr:row>
      <xdr:rowOff>114300</xdr:rowOff>
    </xdr:from>
    <xdr:to>
      <xdr:col>34</xdr:col>
      <xdr:colOff>304800</xdr:colOff>
      <xdr:row>41</xdr:row>
      <xdr:rowOff>180975</xdr:rowOff>
    </xdr:to>
    <xdr:pic>
      <xdr:nvPicPr>
        <xdr:cNvPr id="5" name="Picture 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087975" y="1447800"/>
          <a:ext cx="2943225" cy="6543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46</xdr:row>
      <xdr:rowOff>0</xdr:rowOff>
    </xdr:from>
    <xdr:to>
      <xdr:col>11</xdr:col>
      <xdr:colOff>152400</xdr:colOff>
      <xdr:row>72</xdr:row>
      <xdr:rowOff>123825</xdr:rowOff>
    </xdr:to>
    <xdr:pic>
      <xdr:nvPicPr>
        <xdr:cNvPr id="9" name="Picture 8" descr="https://services7.arcgis.com/ULDicaHfvMRD52nd/arcgis/rest/services/survey123_0e2a9cac8c8b4be8a71fc61ab5b3e0c4/FeatureServer/0/41/attachments/70?token=3NKHt6i2urmWtqOuugvr9ZPPcAxt_b0DJx0j2jAxXW-7UW4rTsh7cI2R__aL9fIvrfaDKtIHtWU2pZAlHhl2pbg4GNgaGde54oTIZcS2r51gSqvz_HsLOyM3IAOdaeh3Y4z-ZWacUQSjfG7j9ZOyo9aNVODdhuo8hRXr-8_D_IUsxVeyvw4v9PbIxG_T_Ose84hWh2iWBCSn6_Taq9Zuog..&amp;w=400"/>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048000" y="8763000"/>
          <a:ext cx="3810000" cy="5076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0</xdr:colOff>
      <xdr:row>46</xdr:row>
      <xdr:rowOff>0</xdr:rowOff>
    </xdr:from>
    <xdr:to>
      <xdr:col>18</xdr:col>
      <xdr:colOff>0</xdr:colOff>
      <xdr:row>60</xdr:row>
      <xdr:rowOff>76200</xdr:rowOff>
    </xdr:to>
    <xdr:pic>
      <xdr:nvPicPr>
        <xdr:cNvPr id="11" name="Picture 10" descr="https://services7.arcgis.com/ULDicaHfvMRD52nd/arcgis/rest/services/survey123_0e2a9cac8c8b4be8a71fc61ab5b3e0c4/FeatureServer/0/45/attachments/79?token=3NKHt6i2urmWtqOuugvr9ZPPcAxt_b0DJx0j2jAxXW-7UW4rTsh7cI2R__aL9fIvrfaDKtIHtWU2pZAlHhl2pbg4GNgaGde54oTIZcS2r51gSqvz_HsLOyM3IAOdaeh3Y4z-ZWacUQSjfG7j9ZOyo9aNVODdhuo8hRXr-8_D_IUsxVeyvw4v9PbIxG_T_Ose84hWh2iWBCSn6_Taq9Zuog.."/>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7315200" y="8763000"/>
          <a:ext cx="3657600" cy="2743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600074</xdr:colOff>
      <xdr:row>6</xdr:row>
      <xdr:rowOff>11905</xdr:rowOff>
    </xdr:from>
    <xdr:to>
      <xdr:col>13</xdr:col>
      <xdr:colOff>292099</xdr:colOff>
      <xdr:row>36</xdr:row>
      <xdr:rowOff>9524</xdr:rowOff>
    </xdr:to>
    <xdr:pic>
      <xdr:nvPicPr>
        <xdr:cNvPr id="3" name="Picture 2" descr="https://services7.arcgis.com/ULDicaHfvMRD52nd/arcgis/rest/services/survey123_0e2a9cac8c8b4be8a71fc61ab5b3e0c4/FeatureServer/0/46/attachments/80?token=3NKHt6i2urmWtqOuugvr9ZPPcAxt_b0DJx0j2jAxXW-7UW4rTsh7cI2R__aL9fIvYSVIvmsglD9Pf6adiEgPAwHzJIETarn6h5Y5lmLkCKMn5Wd-W8T_ey4DIVgIOl0KtmZLwmusdSoyyAaAN67VmlNyLA6QAO4sCmFQ0W-rArTKw-R4sN6snRa3dRyif-WqxYCHf_VWNIZlKeEo6GivVw.."/>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0074" y="1154905"/>
          <a:ext cx="7616825" cy="57126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95249</xdr:colOff>
      <xdr:row>6</xdr:row>
      <xdr:rowOff>35720</xdr:rowOff>
    </xdr:from>
    <xdr:to>
      <xdr:col>28</xdr:col>
      <xdr:colOff>428622</xdr:colOff>
      <xdr:row>36</xdr:row>
      <xdr:rowOff>57150</xdr:rowOff>
    </xdr:to>
    <xdr:pic>
      <xdr:nvPicPr>
        <xdr:cNvPr id="7" name="Picture 6" descr="https://services7.arcgis.com/ULDicaHfvMRD52nd/arcgis/rest/services/survey123_0e2a9cac8c8b4be8a71fc61ab5b3e0c4/FeatureServer/0/44/attachments/78?token=3NKHt6i2urmWtqOuugvr9ZPPcAxt_b0DJx0j2jAxXW-7UW4rTsh7cI2R__aL9fIvYSVIvmsglD9Pf6adiEgPAwHzJIETarn6h5Y5lmLkCKMn5Wd-W8T_ey4DIVgIOl0KtmZLwmusdSoyyAaAN67VmlNyLA6QAO4sCmFQ0W-rArTKw-R4sN6snRa3dRyif-WqxYCHf_VWNIZlKeEo6GivVw.."/>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848849" y="1178720"/>
          <a:ext cx="7648573" cy="573643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504825</xdr:colOff>
      <xdr:row>4</xdr:row>
      <xdr:rowOff>142875</xdr:rowOff>
    </xdr:from>
    <xdr:to>
      <xdr:col>9</xdr:col>
      <xdr:colOff>342900</xdr:colOff>
      <xdr:row>36</xdr:row>
      <xdr:rowOff>76200</xdr:rowOff>
    </xdr:to>
    <xdr:pic>
      <xdr:nvPicPr>
        <xdr:cNvPr id="3" name="Picture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14425" y="904875"/>
          <a:ext cx="4714875" cy="6029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29</xdr:col>
      <xdr:colOff>390525</xdr:colOff>
      <xdr:row>40</xdr:row>
      <xdr:rowOff>123825</xdr:rowOff>
    </xdr:to>
    <xdr:pic>
      <xdr:nvPicPr>
        <xdr:cNvPr id="3" name="Picture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8068925" cy="774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40</xdr:row>
      <xdr:rowOff>123825</xdr:rowOff>
    </xdr:from>
    <xdr:to>
      <xdr:col>29</xdr:col>
      <xdr:colOff>428625</xdr:colOff>
      <xdr:row>81</xdr:row>
      <xdr:rowOff>171450</xdr:rowOff>
    </xdr:to>
    <xdr:pic>
      <xdr:nvPicPr>
        <xdr:cNvPr id="5" name="Picture 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7743825"/>
          <a:ext cx="18107025" cy="7858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82</xdr:row>
      <xdr:rowOff>76200</xdr:rowOff>
    </xdr:from>
    <xdr:to>
      <xdr:col>29</xdr:col>
      <xdr:colOff>504825</xdr:colOff>
      <xdr:row>123</xdr:row>
      <xdr:rowOff>9525</xdr:rowOff>
    </xdr:to>
    <xdr:pic>
      <xdr:nvPicPr>
        <xdr:cNvPr id="7" name="Picture 6"/>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15697200"/>
          <a:ext cx="18183225" cy="774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323850</xdr:colOff>
      <xdr:row>3</xdr:row>
      <xdr:rowOff>19050</xdr:rowOff>
    </xdr:from>
    <xdr:to>
      <xdr:col>9</xdr:col>
      <xdr:colOff>66675</xdr:colOff>
      <xdr:row>45</xdr:row>
      <xdr:rowOff>123825</xdr:rowOff>
    </xdr:to>
    <xdr:pic>
      <xdr:nvPicPr>
        <xdr:cNvPr id="3" name="Picture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 y="590550"/>
          <a:ext cx="5229225" cy="8105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581025</xdr:colOff>
      <xdr:row>3</xdr:row>
      <xdr:rowOff>28575</xdr:rowOff>
    </xdr:from>
    <xdr:to>
      <xdr:col>18</xdr:col>
      <xdr:colOff>342900</xdr:colOff>
      <xdr:row>45</xdr:row>
      <xdr:rowOff>57150</xdr:rowOff>
    </xdr:to>
    <xdr:pic>
      <xdr:nvPicPr>
        <xdr:cNvPr id="4" name="Picture 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067425" y="600075"/>
          <a:ext cx="5248275" cy="80295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xdr:col>
      <xdr:colOff>47625</xdr:colOff>
      <xdr:row>2</xdr:row>
      <xdr:rowOff>180975</xdr:rowOff>
    </xdr:from>
    <xdr:to>
      <xdr:col>27</xdr:col>
      <xdr:colOff>419100</xdr:colOff>
      <xdr:row>45</xdr:row>
      <xdr:rowOff>171450</xdr:rowOff>
    </xdr:to>
    <xdr:pic>
      <xdr:nvPicPr>
        <xdr:cNvPr id="6" name="Picture 5"/>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1630025" y="561975"/>
          <a:ext cx="5248275" cy="8181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28</xdr:col>
      <xdr:colOff>152400</xdr:colOff>
      <xdr:row>3</xdr:row>
      <xdr:rowOff>0</xdr:rowOff>
    </xdr:from>
    <xdr:to>
      <xdr:col>36</xdr:col>
      <xdr:colOff>466725</xdr:colOff>
      <xdr:row>45</xdr:row>
      <xdr:rowOff>161925</xdr:rowOff>
    </xdr:to>
    <xdr:pic>
      <xdr:nvPicPr>
        <xdr:cNvPr id="8" name="Picture 7"/>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7221200" y="571500"/>
          <a:ext cx="5191125" cy="8162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28</xdr:col>
      <xdr:colOff>561975</xdr:colOff>
      <xdr:row>45</xdr:row>
      <xdr:rowOff>47625</xdr:rowOff>
    </xdr:to>
    <xdr:pic>
      <xdr:nvPicPr>
        <xdr:cNvPr id="2"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7630775" cy="8620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13</xdr:col>
      <xdr:colOff>409575</xdr:colOff>
      <xdr:row>42</xdr:row>
      <xdr:rowOff>142875</xdr:rowOff>
    </xdr:to>
    <xdr:pic>
      <xdr:nvPicPr>
        <xdr:cNvPr id="2"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334375" cy="8143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xdr:col>
      <xdr:colOff>19050</xdr:colOff>
      <xdr:row>0</xdr:row>
      <xdr:rowOff>0</xdr:rowOff>
    </xdr:from>
    <xdr:to>
      <xdr:col>24</xdr:col>
      <xdr:colOff>266700</xdr:colOff>
      <xdr:row>66</xdr:row>
      <xdr:rowOff>171450</xdr:rowOff>
    </xdr:to>
    <xdr:pic>
      <xdr:nvPicPr>
        <xdr:cNvPr id="6" name="Picture 5">
          <a:extLst>
            <a:ext uri="{FF2B5EF4-FFF2-40B4-BE49-F238E27FC236}">
              <a16:creationId xmlns="" xmlns:a16="http://schemas.microsoft.com/office/drawing/2014/main" id="{00000000-0008-0000-0200-000003000000}"/>
            </a:ext>
          </a:extLst>
        </xdr:cNvPr>
        <xdr:cNvPicPr>
          <a:picLocks noChangeAspect="1"/>
        </xdr:cNvPicPr>
      </xdr:nvPicPr>
      <xdr:blipFill>
        <a:blip xmlns:r="http://schemas.openxmlformats.org/officeDocument/2006/relationships" r:embed="rId2"/>
        <a:stretch>
          <a:fillRect/>
        </a:stretch>
      </xdr:blipFill>
      <xdr:spPr>
        <a:xfrm>
          <a:off x="9163050" y="0"/>
          <a:ext cx="5734050" cy="12744450"/>
        </a:xfrm>
        <a:prstGeom prst="rect">
          <a:avLst/>
        </a:prstGeom>
      </xdr:spPr>
    </xdr:pic>
    <xdr:clientData/>
  </xdr:twoCellAnchor>
  <xdr:twoCellAnchor editAs="oneCell">
    <xdr:from>
      <xdr:col>26</xdr:col>
      <xdr:colOff>19050</xdr:colOff>
      <xdr:row>0</xdr:row>
      <xdr:rowOff>0</xdr:rowOff>
    </xdr:from>
    <xdr:to>
      <xdr:col>35</xdr:col>
      <xdr:colOff>266700</xdr:colOff>
      <xdr:row>102</xdr:row>
      <xdr:rowOff>161925</xdr:rowOff>
    </xdr:to>
    <xdr:pic>
      <xdr:nvPicPr>
        <xdr:cNvPr id="7" name="Picture 6"/>
        <xdr:cNvPicPr>
          <a:picLocks noChangeAspect="1"/>
        </xdr:cNvPicPr>
      </xdr:nvPicPr>
      <xdr:blipFill>
        <a:blip xmlns:r="http://schemas.openxmlformats.org/officeDocument/2006/relationships" r:embed="rId3"/>
        <a:stretch>
          <a:fillRect/>
        </a:stretch>
      </xdr:blipFill>
      <xdr:spPr>
        <a:xfrm>
          <a:off x="15868650" y="0"/>
          <a:ext cx="5734050" cy="19592925"/>
        </a:xfrm>
        <a:prstGeom prst="rect">
          <a:avLst/>
        </a:prstGeom>
      </xdr:spPr>
    </xdr:pic>
    <xdr:clientData/>
  </xdr:twoCellAnchor>
  <xdr:twoCellAnchor editAs="oneCell">
    <xdr:from>
      <xdr:col>36</xdr:col>
      <xdr:colOff>19050</xdr:colOff>
      <xdr:row>0</xdr:row>
      <xdr:rowOff>0</xdr:rowOff>
    </xdr:from>
    <xdr:to>
      <xdr:col>46</xdr:col>
      <xdr:colOff>209550</xdr:colOff>
      <xdr:row>119</xdr:row>
      <xdr:rowOff>57150</xdr:rowOff>
    </xdr:to>
    <xdr:pic>
      <xdr:nvPicPr>
        <xdr:cNvPr id="8" name="Picture 7"/>
        <xdr:cNvPicPr>
          <a:picLocks noChangeAspect="1"/>
        </xdr:cNvPicPr>
      </xdr:nvPicPr>
      <xdr:blipFill>
        <a:blip xmlns:r="http://schemas.openxmlformats.org/officeDocument/2006/relationships" r:embed="rId4"/>
        <a:stretch>
          <a:fillRect/>
        </a:stretch>
      </xdr:blipFill>
      <xdr:spPr>
        <a:xfrm>
          <a:off x="21964650" y="0"/>
          <a:ext cx="6286500" cy="2272665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3</xdr:row>
      <xdr:rowOff>152400</xdr:rowOff>
    </xdr:from>
    <xdr:to>
      <xdr:col>8</xdr:col>
      <xdr:colOff>85725</xdr:colOff>
      <xdr:row>34</xdr:row>
      <xdr:rowOff>161925</xdr:rowOff>
    </xdr:to>
    <xdr:pic>
      <xdr:nvPicPr>
        <xdr:cNvPr id="9" name="Picture 8"/>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723900"/>
          <a:ext cx="4352925" cy="59150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552450</xdr:colOff>
      <xdr:row>3</xdr:row>
      <xdr:rowOff>123825</xdr:rowOff>
    </xdr:from>
    <xdr:to>
      <xdr:col>16</xdr:col>
      <xdr:colOff>9525</xdr:colOff>
      <xdr:row>34</xdr:row>
      <xdr:rowOff>114300</xdr:rowOff>
    </xdr:to>
    <xdr:pic>
      <xdr:nvPicPr>
        <xdr:cNvPr id="11" name="Picture 1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429250" y="695325"/>
          <a:ext cx="4333875" cy="5895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47625</xdr:colOff>
      <xdr:row>3</xdr:row>
      <xdr:rowOff>95250</xdr:rowOff>
    </xdr:from>
    <xdr:to>
      <xdr:col>24</xdr:col>
      <xdr:colOff>171450</xdr:colOff>
      <xdr:row>30</xdr:row>
      <xdr:rowOff>9525</xdr:rowOff>
    </xdr:to>
    <xdr:pic>
      <xdr:nvPicPr>
        <xdr:cNvPr id="13" name="Picture 12"/>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0410825" y="666750"/>
          <a:ext cx="4391025" cy="5057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24</xdr:col>
      <xdr:colOff>590550</xdr:colOff>
      <xdr:row>3</xdr:row>
      <xdr:rowOff>57150</xdr:rowOff>
    </xdr:from>
    <xdr:to>
      <xdr:col>32</xdr:col>
      <xdr:colOff>66675</xdr:colOff>
      <xdr:row>32</xdr:row>
      <xdr:rowOff>66675</xdr:rowOff>
    </xdr:to>
    <xdr:pic>
      <xdr:nvPicPr>
        <xdr:cNvPr id="15" name="Picture 14"/>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220950" y="628650"/>
          <a:ext cx="4352925" cy="55340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25"/>
  <sheetViews>
    <sheetView tabSelected="1" workbookViewId="0">
      <selection activeCell="D202" sqref="D202"/>
    </sheetView>
  </sheetViews>
  <sheetFormatPr defaultRowHeight="15" x14ac:dyDescent="0.25"/>
  <cols>
    <col min="1" max="1" width="10.7109375" bestFit="1" customWidth="1"/>
    <col min="2" max="2" width="74.140625" bestFit="1" customWidth="1"/>
    <col min="3" max="3" width="34.85546875" bestFit="1" customWidth="1"/>
    <col min="4" max="4" width="137" bestFit="1" customWidth="1"/>
  </cols>
  <sheetData>
    <row r="1" spans="1:4" ht="18.75" x14ac:dyDescent="0.3">
      <c r="A1" s="23" t="s">
        <v>31</v>
      </c>
      <c r="B1" s="24"/>
      <c r="C1" s="24"/>
      <c r="D1" s="25"/>
    </row>
    <row r="2" spans="1:4" ht="15.75" x14ac:dyDescent="0.25">
      <c r="A2" s="26" t="s">
        <v>32</v>
      </c>
      <c r="B2" s="26"/>
      <c r="C2" s="26"/>
      <c r="D2" s="26"/>
    </row>
    <row r="3" spans="1:4" ht="15.75" x14ac:dyDescent="0.25">
      <c r="A3" s="7" t="s">
        <v>14</v>
      </c>
      <c r="B3" s="8" t="s">
        <v>33</v>
      </c>
      <c r="C3" s="8" t="s">
        <v>34</v>
      </c>
      <c r="D3" s="8" t="s">
        <v>17</v>
      </c>
    </row>
    <row r="4" spans="1:4" x14ac:dyDescent="0.25">
      <c r="A4" s="10">
        <v>45112</v>
      </c>
      <c r="B4" s="9" t="s">
        <v>35</v>
      </c>
      <c r="C4" s="9"/>
      <c r="D4" s="9"/>
    </row>
    <row r="5" spans="1:4" x14ac:dyDescent="0.25">
      <c r="A5" s="10">
        <v>45114</v>
      </c>
      <c r="B5" s="9" t="s">
        <v>36</v>
      </c>
      <c r="C5" s="9"/>
      <c r="D5" s="9"/>
    </row>
    <row r="6" spans="1:4" x14ac:dyDescent="0.25">
      <c r="A6" s="10">
        <v>45117</v>
      </c>
      <c r="B6" s="9" t="s">
        <v>37</v>
      </c>
      <c r="C6" s="9" t="s">
        <v>38</v>
      </c>
      <c r="D6" s="9"/>
    </row>
    <row r="7" spans="1:4" x14ac:dyDescent="0.25">
      <c r="A7" s="10">
        <v>45117</v>
      </c>
      <c r="B7" s="9" t="s">
        <v>39</v>
      </c>
      <c r="C7" s="9"/>
      <c r="D7" s="9"/>
    </row>
    <row r="8" spans="1:4" x14ac:dyDescent="0.25">
      <c r="A8" s="10">
        <v>45119</v>
      </c>
      <c r="B8" s="9" t="s">
        <v>1</v>
      </c>
      <c r="C8" s="9" t="s">
        <v>2</v>
      </c>
      <c r="D8" s="9" t="s">
        <v>3</v>
      </c>
    </row>
    <row r="9" spans="1:4" x14ac:dyDescent="0.25">
      <c r="A9" s="10">
        <v>45124</v>
      </c>
      <c r="B9" s="9" t="s">
        <v>40</v>
      </c>
      <c r="C9" s="9"/>
      <c r="D9" s="9" t="s">
        <v>41</v>
      </c>
    </row>
    <row r="10" spans="1:4" x14ac:dyDescent="0.25">
      <c r="A10" s="10">
        <v>45125</v>
      </c>
      <c r="B10" s="9" t="s">
        <v>42</v>
      </c>
      <c r="C10" s="9" t="s">
        <v>43</v>
      </c>
      <c r="D10" s="9"/>
    </row>
    <row r="11" spans="1:4" x14ac:dyDescent="0.25">
      <c r="A11" s="10">
        <v>45125</v>
      </c>
      <c r="B11" s="9" t="s">
        <v>44</v>
      </c>
      <c r="C11" s="9"/>
      <c r="D11" s="9"/>
    </row>
    <row r="12" spans="1:4" x14ac:dyDescent="0.25">
      <c r="A12" s="10">
        <v>45126</v>
      </c>
      <c r="B12" s="9" t="s">
        <v>45</v>
      </c>
      <c r="C12" s="9" t="s">
        <v>46</v>
      </c>
      <c r="D12" s="9" t="s">
        <v>47</v>
      </c>
    </row>
    <row r="13" spans="1:4" x14ac:dyDescent="0.25">
      <c r="A13" s="10">
        <v>45127</v>
      </c>
      <c r="B13" s="9" t="s">
        <v>48</v>
      </c>
      <c r="C13" s="9"/>
      <c r="D13" s="9"/>
    </row>
    <row r="14" spans="1:4" x14ac:dyDescent="0.25">
      <c r="A14" s="10">
        <v>45128</v>
      </c>
      <c r="B14" s="9" t="s">
        <v>49</v>
      </c>
      <c r="C14" s="9" t="s">
        <v>50</v>
      </c>
      <c r="D14" s="9"/>
    </row>
    <row r="15" spans="1:4" x14ac:dyDescent="0.25">
      <c r="A15" s="10">
        <v>45133</v>
      </c>
      <c r="B15" s="9" t="s">
        <v>51</v>
      </c>
      <c r="C15" s="11">
        <v>0.41666666666666669</v>
      </c>
      <c r="D15" s="9"/>
    </row>
    <row r="16" spans="1:4" x14ac:dyDescent="0.25">
      <c r="A16" s="10">
        <v>45133</v>
      </c>
      <c r="B16" s="9" t="s">
        <v>40</v>
      </c>
      <c r="C16" s="11"/>
      <c r="D16" s="9" t="s">
        <v>41</v>
      </c>
    </row>
    <row r="17" spans="1:4" x14ac:dyDescent="0.25">
      <c r="A17" s="10">
        <v>45134</v>
      </c>
      <c r="B17" s="9" t="s">
        <v>52</v>
      </c>
      <c r="C17" s="11"/>
      <c r="D17" s="9" t="s">
        <v>41</v>
      </c>
    </row>
    <row r="18" spans="1:4" x14ac:dyDescent="0.25">
      <c r="A18" s="10">
        <v>45138</v>
      </c>
      <c r="B18" s="9" t="s">
        <v>53</v>
      </c>
      <c r="C18" s="11"/>
      <c r="D18" s="9" t="s">
        <v>54</v>
      </c>
    </row>
    <row r="19" spans="1:4" x14ac:dyDescent="0.25">
      <c r="A19" s="10">
        <v>45139</v>
      </c>
      <c r="B19" s="9" t="s">
        <v>49</v>
      </c>
      <c r="C19" s="11">
        <v>0.52083333333333337</v>
      </c>
      <c r="D19" s="9"/>
    </row>
    <row r="20" spans="1:4" x14ac:dyDescent="0.25">
      <c r="A20" s="10">
        <v>45139</v>
      </c>
      <c r="B20" s="9" t="s">
        <v>55</v>
      </c>
      <c r="C20" s="11"/>
      <c r="D20" s="9"/>
    </row>
    <row r="21" spans="1:4" x14ac:dyDescent="0.25">
      <c r="A21" s="10">
        <v>45140</v>
      </c>
      <c r="B21" s="9" t="s">
        <v>56</v>
      </c>
      <c r="C21" s="9" t="s">
        <v>57</v>
      </c>
      <c r="D21" s="9"/>
    </row>
    <row r="22" spans="1:4" x14ac:dyDescent="0.25">
      <c r="A22" s="10">
        <v>45141</v>
      </c>
      <c r="B22" s="9" t="s">
        <v>58</v>
      </c>
      <c r="C22" s="9"/>
      <c r="D22" s="9"/>
    </row>
    <row r="23" spans="1:4" x14ac:dyDescent="0.25">
      <c r="A23" s="10">
        <v>45142</v>
      </c>
      <c r="B23" s="9" t="s">
        <v>53</v>
      </c>
      <c r="C23" s="9"/>
      <c r="D23" s="9" t="s">
        <v>54</v>
      </c>
    </row>
    <row r="24" spans="1:4" x14ac:dyDescent="0.25">
      <c r="A24" s="10">
        <v>45143</v>
      </c>
      <c r="B24" s="9" t="s">
        <v>4</v>
      </c>
      <c r="C24" s="9" t="s">
        <v>5</v>
      </c>
      <c r="D24" s="9"/>
    </row>
    <row r="25" spans="1:4" x14ac:dyDescent="0.25">
      <c r="A25" s="10">
        <v>45148</v>
      </c>
      <c r="B25" s="9" t="s">
        <v>59</v>
      </c>
      <c r="C25" s="9"/>
      <c r="D25" s="9" t="s">
        <v>41</v>
      </c>
    </row>
    <row r="26" spans="1:4" x14ac:dyDescent="0.25">
      <c r="A26" s="10">
        <v>45148</v>
      </c>
      <c r="B26" s="9" t="s">
        <v>60</v>
      </c>
      <c r="C26" s="9"/>
      <c r="D26" s="9"/>
    </row>
    <row r="27" spans="1:4" x14ac:dyDescent="0.25">
      <c r="A27" s="10">
        <v>45152</v>
      </c>
      <c r="B27" s="9" t="s">
        <v>37</v>
      </c>
      <c r="C27" s="9" t="s">
        <v>61</v>
      </c>
      <c r="D27" s="9"/>
    </row>
    <row r="28" spans="1:4" x14ac:dyDescent="0.25">
      <c r="A28" s="10">
        <v>45152</v>
      </c>
      <c r="B28" s="9" t="s">
        <v>62</v>
      </c>
      <c r="C28" s="9"/>
      <c r="D28" s="9" t="s">
        <v>41</v>
      </c>
    </row>
    <row r="29" spans="1:4" x14ac:dyDescent="0.25">
      <c r="A29" s="10">
        <v>45153</v>
      </c>
      <c r="B29" s="9" t="s">
        <v>63</v>
      </c>
      <c r="C29" s="9" t="s">
        <v>38</v>
      </c>
      <c r="D29" s="9"/>
    </row>
    <row r="30" spans="1:4" x14ac:dyDescent="0.25">
      <c r="A30" s="10">
        <v>45153</v>
      </c>
      <c r="B30" s="9" t="s">
        <v>64</v>
      </c>
      <c r="C30" s="9" t="s">
        <v>65</v>
      </c>
      <c r="D30" s="9"/>
    </row>
    <row r="31" spans="1:4" x14ac:dyDescent="0.25">
      <c r="A31" s="10">
        <v>45154</v>
      </c>
      <c r="B31" s="9" t="s">
        <v>66</v>
      </c>
      <c r="C31" s="11">
        <v>0.54166666666666663</v>
      </c>
      <c r="D31" s="9" t="s">
        <v>67</v>
      </c>
    </row>
    <row r="32" spans="1:4" x14ac:dyDescent="0.25">
      <c r="A32" s="10">
        <v>45154</v>
      </c>
      <c r="B32" s="9" t="s">
        <v>68</v>
      </c>
      <c r="C32" s="9" t="s">
        <v>69</v>
      </c>
      <c r="D32" s="9"/>
    </row>
    <row r="33" spans="1:4" x14ac:dyDescent="0.25">
      <c r="A33" s="10">
        <v>45161</v>
      </c>
      <c r="B33" s="9" t="s">
        <v>70</v>
      </c>
      <c r="C33" s="11">
        <v>0.5</v>
      </c>
      <c r="D33" s="9"/>
    </row>
    <row r="34" spans="1:4" x14ac:dyDescent="0.25">
      <c r="A34" s="10">
        <v>45162</v>
      </c>
      <c r="B34" s="9" t="s">
        <v>59</v>
      </c>
      <c r="C34" s="9"/>
      <c r="D34" s="9" t="s">
        <v>41</v>
      </c>
    </row>
    <row r="35" spans="1:4" x14ac:dyDescent="0.25">
      <c r="A35" s="10">
        <v>45166</v>
      </c>
      <c r="B35" s="9" t="s">
        <v>71</v>
      </c>
      <c r="C35" s="11">
        <v>0.48958333333333331</v>
      </c>
      <c r="D35" s="9"/>
    </row>
    <row r="36" spans="1:4" x14ac:dyDescent="0.25">
      <c r="A36" s="10">
        <v>45167</v>
      </c>
      <c r="B36" s="9" t="s">
        <v>42</v>
      </c>
      <c r="C36" s="9" t="s">
        <v>43</v>
      </c>
      <c r="D36" s="9"/>
    </row>
    <row r="37" spans="1:4" x14ac:dyDescent="0.25">
      <c r="A37" s="10">
        <v>45167</v>
      </c>
      <c r="B37" s="9" t="s">
        <v>72</v>
      </c>
      <c r="C37" s="9" t="s">
        <v>23</v>
      </c>
      <c r="D37" s="9"/>
    </row>
    <row r="38" spans="1:4" x14ac:dyDescent="0.25">
      <c r="A38" s="10">
        <v>45168</v>
      </c>
      <c r="B38" s="9" t="s">
        <v>72</v>
      </c>
      <c r="C38" s="9" t="s">
        <v>23</v>
      </c>
      <c r="D38" s="9"/>
    </row>
    <row r="39" spans="1:4" x14ac:dyDescent="0.25">
      <c r="A39" s="10">
        <v>45168</v>
      </c>
      <c r="B39" s="9" t="s">
        <v>48</v>
      </c>
      <c r="C39" s="9"/>
      <c r="D39" s="9"/>
    </row>
    <row r="40" spans="1:4" x14ac:dyDescent="0.25">
      <c r="A40" s="10">
        <v>45169</v>
      </c>
      <c r="B40" s="9" t="s">
        <v>53</v>
      </c>
      <c r="C40" s="9"/>
      <c r="D40" s="9" t="s">
        <v>54</v>
      </c>
    </row>
    <row r="41" spans="1:4" x14ac:dyDescent="0.25">
      <c r="A41" s="10">
        <v>45176</v>
      </c>
      <c r="B41" s="9" t="s">
        <v>73</v>
      </c>
      <c r="C41" s="11">
        <v>0.60416666666666663</v>
      </c>
      <c r="D41" s="9"/>
    </row>
    <row r="42" spans="1:4" x14ac:dyDescent="0.25">
      <c r="A42" s="10">
        <v>45176</v>
      </c>
      <c r="B42" s="9" t="s">
        <v>59</v>
      </c>
      <c r="C42" s="9"/>
      <c r="D42" s="9" t="s">
        <v>41</v>
      </c>
    </row>
    <row r="43" spans="1:4" x14ac:dyDescent="0.25">
      <c r="A43" s="10">
        <v>45181</v>
      </c>
      <c r="B43" s="9" t="s">
        <v>74</v>
      </c>
      <c r="C43" s="11">
        <v>0.54166666666666663</v>
      </c>
      <c r="D43" s="9" t="s">
        <v>75</v>
      </c>
    </row>
    <row r="44" spans="1:4" x14ac:dyDescent="0.25">
      <c r="A44" s="10">
        <v>45182</v>
      </c>
      <c r="B44" s="9" t="s">
        <v>76</v>
      </c>
      <c r="C44" s="11">
        <v>0.33333333333333331</v>
      </c>
      <c r="D44" s="9"/>
    </row>
    <row r="45" spans="1:4" x14ac:dyDescent="0.25">
      <c r="A45" s="10">
        <v>45182</v>
      </c>
      <c r="B45" s="9" t="s">
        <v>60</v>
      </c>
      <c r="C45" s="9"/>
      <c r="D45" s="9" t="s">
        <v>77</v>
      </c>
    </row>
    <row r="46" spans="1:4" x14ac:dyDescent="0.25">
      <c r="A46" s="10">
        <v>45183</v>
      </c>
      <c r="B46" s="9" t="s">
        <v>78</v>
      </c>
      <c r="C46" s="9" t="s">
        <v>57</v>
      </c>
      <c r="D46" s="9"/>
    </row>
    <row r="47" spans="1:4" x14ac:dyDescent="0.25">
      <c r="A47" s="10">
        <v>45185</v>
      </c>
      <c r="B47" s="9" t="s">
        <v>22</v>
      </c>
      <c r="C47" s="9" t="s">
        <v>23</v>
      </c>
      <c r="D47" s="9" t="s">
        <v>24</v>
      </c>
    </row>
    <row r="48" spans="1:4" x14ac:dyDescent="0.25">
      <c r="A48" s="10">
        <v>45187</v>
      </c>
      <c r="B48" s="9" t="s">
        <v>62</v>
      </c>
      <c r="C48" s="9"/>
      <c r="D48" s="9" t="s">
        <v>41</v>
      </c>
    </row>
    <row r="49" spans="1:4" x14ac:dyDescent="0.25">
      <c r="A49" s="10">
        <v>45188</v>
      </c>
      <c r="B49" s="9" t="s">
        <v>79</v>
      </c>
      <c r="C49" s="9" t="s">
        <v>80</v>
      </c>
      <c r="D49" s="9" t="s">
        <v>81</v>
      </c>
    </row>
    <row r="50" spans="1:4" x14ac:dyDescent="0.25">
      <c r="A50" s="10">
        <v>45189</v>
      </c>
      <c r="B50" s="9" t="s">
        <v>82</v>
      </c>
      <c r="C50" s="9" t="s">
        <v>83</v>
      </c>
      <c r="D50" s="9"/>
    </row>
    <row r="51" spans="1:4" x14ac:dyDescent="0.25">
      <c r="A51" s="10">
        <v>45190</v>
      </c>
      <c r="B51" s="9" t="s">
        <v>59</v>
      </c>
      <c r="C51" s="9"/>
      <c r="D51" s="9" t="s">
        <v>41</v>
      </c>
    </row>
    <row r="52" spans="1:4" x14ac:dyDescent="0.25">
      <c r="A52" s="10">
        <v>45190</v>
      </c>
      <c r="B52" s="9" t="s">
        <v>58</v>
      </c>
      <c r="C52" s="9"/>
      <c r="D52" s="9"/>
    </row>
    <row r="53" spans="1:4" x14ac:dyDescent="0.25">
      <c r="A53" s="10">
        <v>45194</v>
      </c>
      <c r="B53" s="9" t="s">
        <v>84</v>
      </c>
      <c r="C53" s="11">
        <v>0.41666666666666669</v>
      </c>
      <c r="D53" s="9"/>
    </row>
    <row r="54" spans="1:4" x14ac:dyDescent="0.25">
      <c r="A54" s="10">
        <v>45194</v>
      </c>
      <c r="B54" s="9" t="s">
        <v>79</v>
      </c>
      <c r="C54" s="11" t="s">
        <v>85</v>
      </c>
      <c r="D54" s="9" t="s">
        <v>86</v>
      </c>
    </row>
    <row r="55" spans="1:4" x14ac:dyDescent="0.25">
      <c r="A55" s="10">
        <v>45195</v>
      </c>
      <c r="B55" s="9" t="s">
        <v>48</v>
      </c>
      <c r="C55" s="9"/>
      <c r="D55" s="9"/>
    </row>
    <row r="56" spans="1:4" x14ac:dyDescent="0.25">
      <c r="A56" s="10">
        <v>45195</v>
      </c>
      <c r="B56" s="9" t="s">
        <v>42</v>
      </c>
      <c r="C56" s="9" t="s">
        <v>43</v>
      </c>
      <c r="D56" s="9"/>
    </row>
    <row r="57" spans="1:4" x14ac:dyDescent="0.25">
      <c r="A57" s="10">
        <v>45197</v>
      </c>
      <c r="B57" s="9" t="s">
        <v>87</v>
      </c>
      <c r="C57" s="9" t="s">
        <v>88</v>
      </c>
      <c r="D57" s="9" t="s">
        <v>89</v>
      </c>
    </row>
    <row r="58" spans="1:4" x14ac:dyDescent="0.25">
      <c r="A58" s="10">
        <v>45198</v>
      </c>
      <c r="B58" s="9" t="s">
        <v>90</v>
      </c>
      <c r="C58" s="11">
        <v>0.45833333333333331</v>
      </c>
      <c r="D58" s="9" t="s">
        <v>91</v>
      </c>
    </row>
    <row r="59" spans="1:4" x14ac:dyDescent="0.25">
      <c r="A59" s="10">
        <v>45199</v>
      </c>
      <c r="B59" s="9" t="s">
        <v>6</v>
      </c>
      <c r="C59" s="9" t="s">
        <v>7</v>
      </c>
      <c r="D59" s="9"/>
    </row>
    <row r="60" spans="1:4" x14ac:dyDescent="0.25">
      <c r="A60" s="10">
        <v>45201</v>
      </c>
      <c r="B60" s="9" t="s">
        <v>92</v>
      </c>
      <c r="C60" s="11">
        <v>0.41666666666666669</v>
      </c>
      <c r="D60" s="9"/>
    </row>
    <row r="61" spans="1:4" x14ac:dyDescent="0.25">
      <c r="A61" s="10">
        <v>45201</v>
      </c>
      <c r="B61" s="9" t="s">
        <v>93</v>
      </c>
      <c r="C61" s="9"/>
      <c r="D61" s="9" t="s">
        <v>94</v>
      </c>
    </row>
    <row r="62" spans="1:4" x14ac:dyDescent="0.25">
      <c r="A62" s="10">
        <v>45203</v>
      </c>
      <c r="B62" s="9" t="s">
        <v>95</v>
      </c>
      <c r="C62" s="9" t="s">
        <v>57</v>
      </c>
      <c r="D62" s="9"/>
    </row>
    <row r="63" spans="1:4" x14ac:dyDescent="0.25">
      <c r="A63" s="10">
        <v>45203</v>
      </c>
      <c r="B63" s="9" t="s">
        <v>58</v>
      </c>
      <c r="C63" s="9"/>
      <c r="D63" s="9"/>
    </row>
    <row r="64" spans="1:4" x14ac:dyDescent="0.25">
      <c r="A64" s="10">
        <v>45204</v>
      </c>
      <c r="B64" s="9" t="s">
        <v>79</v>
      </c>
      <c r="C64" s="9" t="s">
        <v>80</v>
      </c>
      <c r="D64" s="9" t="s">
        <v>96</v>
      </c>
    </row>
    <row r="65" spans="1:4" x14ac:dyDescent="0.25">
      <c r="A65" s="10">
        <v>45208</v>
      </c>
      <c r="B65" s="9" t="s">
        <v>97</v>
      </c>
      <c r="C65" s="9"/>
      <c r="D65" s="9"/>
    </row>
    <row r="66" spans="1:4" x14ac:dyDescent="0.25">
      <c r="A66" s="10">
        <v>45208</v>
      </c>
      <c r="B66" s="9" t="s">
        <v>98</v>
      </c>
      <c r="C66" s="9"/>
      <c r="D66" s="9"/>
    </row>
    <row r="67" spans="1:4" x14ac:dyDescent="0.25">
      <c r="A67" s="10">
        <v>45209</v>
      </c>
      <c r="B67" s="9" t="s">
        <v>97</v>
      </c>
      <c r="C67" s="9"/>
      <c r="D67" s="9"/>
    </row>
    <row r="68" spans="1:4" x14ac:dyDescent="0.25">
      <c r="A68" s="10">
        <v>45209</v>
      </c>
      <c r="B68" s="9" t="s">
        <v>99</v>
      </c>
      <c r="C68" s="9"/>
      <c r="D68" s="9"/>
    </row>
    <row r="69" spans="1:4" x14ac:dyDescent="0.25">
      <c r="A69" s="10">
        <v>45210</v>
      </c>
      <c r="B69" s="9" t="s">
        <v>100</v>
      </c>
      <c r="C69" s="9"/>
      <c r="D69" s="9"/>
    </row>
    <row r="70" spans="1:4" x14ac:dyDescent="0.25">
      <c r="A70" s="10">
        <v>45211</v>
      </c>
      <c r="B70" s="9" t="s">
        <v>100</v>
      </c>
      <c r="C70" s="9"/>
      <c r="D70" s="9"/>
    </row>
    <row r="71" spans="1:4" x14ac:dyDescent="0.25">
      <c r="A71" s="10">
        <v>45212</v>
      </c>
      <c r="B71" s="9" t="s">
        <v>53</v>
      </c>
      <c r="C71" s="9"/>
      <c r="D71" s="9"/>
    </row>
    <row r="72" spans="1:4" x14ac:dyDescent="0.25">
      <c r="A72" s="10">
        <v>45212</v>
      </c>
      <c r="B72" s="9" t="s">
        <v>101</v>
      </c>
      <c r="C72" s="9"/>
      <c r="D72" s="9"/>
    </row>
    <row r="73" spans="1:4" x14ac:dyDescent="0.25">
      <c r="A73" s="10">
        <v>45215</v>
      </c>
      <c r="B73" s="9" t="s">
        <v>102</v>
      </c>
      <c r="C73" s="9" t="s">
        <v>103</v>
      </c>
      <c r="D73" s="9"/>
    </row>
    <row r="74" spans="1:4" x14ac:dyDescent="0.25">
      <c r="A74" s="10">
        <v>45215</v>
      </c>
      <c r="B74" s="9" t="s">
        <v>60</v>
      </c>
      <c r="C74" s="9" t="s">
        <v>104</v>
      </c>
      <c r="D74" s="9"/>
    </row>
    <row r="75" spans="1:4" x14ac:dyDescent="0.25">
      <c r="A75" s="10">
        <v>45216</v>
      </c>
      <c r="B75" s="9" t="s">
        <v>48</v>
      </c>
      <c r="C75" s="9"/>
      <c r="D75" s="9"/>
    </row>
    <row r="76" spans="1:4" x14ac:dyDescent="0.25">
      <c r="A76" s="10">
        <v>45217</v>
      </c>
      <c r="B76" s="9" t="s">
        <v>105</v>
      </c>
      <c r="C76" s="11">
        <v>0.375</v>
      </c>
      <c r="D76" s="9"/>
    </row>
    <row r="77" spans="1:4" x14ac:dyDescent="0.25">
      <c r="A77" s="10">
        <v>45217</v>
      </c>
      <c r="B77" s="9" t="s">
        <v>106</v>
      </c>
      <c r="C77" s="9" t="s">
        <v>107</v>
      </c>
      <c r="D77" s="9"/>
    </row>
    <row r="78" spans="1:4" x14ac:dyDescent="0.25">
      <c r="A78" s="10">
        <v>45217</v>
      </c>
      <c r="B78" s="9" t="s">
        <v>108</v>
      </c>
      <c r="C78" s="11">
        <v>0.66666666666666663</v>
      </c>
      <c r="D78" s="9"/>
    </row>
    <row r="79" spans="1:4" x14ac:dyDescent="0.25">
      <c r="A79" s="10">
        <v>45218</v>
      </c>
      <c r="B79" s="9" t="s">
        <v>109</v>
      </c>
      <c r="C79" s="11"/>
      <c r="D79" s="9"/>
    </row>
    <row r="80" spans="1:4" x14ac:dyDescent="0.25">
      <c r="A80" s="10">
        <v>45218</v>
      </c>
      <c r="B80" s="9" t="s">
        <v>59</v>
      </c>
      <c r="C80" s="11"/>
      <c r="D80" s="9"/>
    </row>
    <row r="81" spans="1:4" x14ac:dyDescent="0.25">
      <c r="A81" s="10">
        <v>45222</v>
      </c>
      <c r="B81" s="9" t="s">
        <v>110</v>
      </c>
      <c r="C81" s="11"/>
      <c r="D81" s="9"/>
    </row>
    <row r="82" spans="1:4" x14ac:dyDescent="0.25">
      <c r="A82" s="10">
        <v>45224</v>
      </c>
      <c r="B82" s="9" t="s">
        <v>111</v>
      </c>
      <c r="C82" s="9" t="s">
        <v>112</v>
      </c>
      <c r="D82" s="9" t="s">
        <v>113</v>
      </c>
    </row>
    <row r="83" spans="1:4" x14ac:dyDescent="0.25">
      <c r="A83" s="10">
        <v>45225</v>
      </c>
      <c r="B83" s="9" t="s">
        <v>114</v>
      </c>
      <c r="C83" s="9" t="s">
        <v>115</v>
      </c>
      <c r="D83" s="9"/>
    </row>
    <row r="84" spans="1:4" x14ac:dyDescent="0.25">
      <c r="A84" s="10">
        <v>45229</v>
      </c>
      <c r="B84" s="9" t="s">
        <v>116</v>
      </c>
      <c r="C84" s="9"/>
      <c r="D84" s="9"/>
    </row>
    <row r="85" spans="1:4" x14ac:dyDescent="0.25">
      <c r="A85" s="10">
        <v>45229</v>
      </c>
      <c r="B85" s="9" t="s">
        <v>117</v>
      </c>
      <c r="C85" s="9"/>
      <c r="D85" s="9"/>
    </row>
    <row r="86" spans="1:4" x14ac:dyDescent="0.25">
      <c r="A86" s="10">
        <v>45230</v>
      </c>
      <c r="B86" s="9" t="s">
        <v>118</v>
      </c>
      <c r="C86" s="9"/>
      <c r="D86" s="9"/>
    </row>
    <row r="87" spans="1:4" x14ac:dyDescent="0.25">
      <c r="A87" s="10">
        <v>45230</v>
      </c>
      <c r="B87" s="9" t="s">
        <v>42</v>
      </c>
      <c r="C87" s="9" t="s">
        <v>9</v>
      </c>
      <c r="D87" s="9"/>
    </row>
    <row r="88" spans="1:4" x14ac:dyDescent="0.25">
      <c r="A88" s="10">
        <v>45231</v>
      </c>
      <c r="B88" s="9" t="s">
        <v>119</v>
      </c>
      <c r="C88" s="9"/>
      <c r="D88" s="9"/>
    </row>
    <row r="89" spans="1:4" x14ac:dyDescent="0.25">
      <c r="A89" s="10">
        <v>45231</v>
      </c>
      <c r="B89" s="9" t="s">
        <v>120</v>
      </c>
      <c r="C89" s="9" t="s">
        <v>121</v>
      </c>
      <c r="D89" s="9"/>
    </row>
    <row r="90" spans="1:4" x14ac:dyDescent="0.25">
      <c r="A90" s="10">
        <v>45231</v>
      </c>
      <c r="B90" s="9" t="s">
        <v>122</v>
      </c>
      <c r="C90" s="9" t="s">
        <v>7</v>
      </c>
      <c r="D90" s="9"/>
    </row>
    <row r="91" spans="1:4" x14ac:dyDescent="0.25">
      <c r="A91" s="10">
        <v>45232</v>
      </c>
      <c r="B91" s="9" t="s">
        <v>109</v>
      </c>
      <c r="C91" s="9"/>
      <c r="D91" s="9"/>
    </row>
    <row r="92" spans="1:4" x14ac:dyDescent="0.25">
      <c r="A92" s="10">
        <v>45232</v>
      </c>
      <c r="B92" s="9" t="s">
        <v>123</v>
      </c>
      <c r="C92" s="9" t="s">
        <v>124</v>
      </c>
      <c r="D92" s="9"/>
    </row>
    <row r="93" spans="1:4" x14ac:dyDescent="0.25">
      <c r="A93" s="10">
        <v>45236</v>
      </c>
      <c r="B93" s="9" t="s">
        <v>125</v>
      </c>
      <c r="C93" s="9"/>
      <c r="D93" s="9"/>
    </row>
    <row r="94" spans="1:4" x14ac:dyDescent="0.25">
      <c r="A94" s="10">
        <v>45238</v>
      </c>
      <c r="B94" s="9" t="s">
        <v>126</v>
      </c>
      <c r="C94" s="9"/>
      <c r="D94" s="9"/>
    </row>
    <row r="95" spans="1:4" x14ac:dyDescent="0.25">
      <c r="A95" s="10">
        <v>45238</v>
      </c>
      <c r="B95" s="9" t="s">
        <v>127</v>
      </c>
      <c r="C95" s="9"/>
      <c r="D95" s="9"/>
    </row>
    <row r="96" spans="1:4" x14ac:dyDescent="0.25">
      <c r="A96" s="10">
        <v>45243</v>
      </c>
      <c r="B96" s="9" t="s">
        <v>37</v>
      </c>
      <c r="C96" s="9" t="s">
        <v>128</v>
      </c>
      <c r="D96" s="9" t="s">
        <v>129</v>
      </c>
    </row>
    <row r="97" spans="1:4" x14ac:dyDescent="0.25">
      <c r="A97" s="10">
        <v>45243</v>
      </c>
      <c r="B97" s="9" t="s">
        <v>130</v>
      </c>
      <c r="C97" s="9" t="s">
        <v>131</v>
      </c>
      <c r="D97" s="9"/>
    </row>
    <row r="98" spans="1:4" x14ac:dyDescent="0.25">
      <c r="A98" s="10">
        <v>45244</v>
      </c>
      <c r="B98" s="9" t="s">
        <v>58</v>
      </c>
      <c r="C98" s="9"/>
      <c r="D98" s="9" t="s">
        <v>132</v>
      </c>
    </row>
    <row r="99" spans="1:4" x14ac:dyDescent="0.25">
      <c r="A99" s="10">
        <v>45247</v>
      </c>
      <c r="B99" s="9" t="s">
        <v>133</v>
      </c>
      <c r="C99" s="9"/>
      <c r="D99" s="9"/>
    </row>
    <row r="100" spans="1:4" x14ac:dyDescent="0.25">
      <c r="A100" s="10">
        <v>45251</v>
      </c>
      <c r="B100" s="9" t="s">
        <v>48</v>
      </c>
      <c r="C100" s="9"/>
      <c r="D100" s="9"/>
    </row>
    <row r="101" spans="1:4" x14ac:dyDescent="0.25">
      <c r="A101" s="10">
        <v>45258</v>
      </c>
      <c r="B101" s="9" t="s">
        <v>42</v>
      </c>
      <c r="C101" s="9" t="s">
        <v>9</v>
      </c>
      <c r="D101" s="9"/>
    </row>
    <row r="102" spans="1:4" x14ac:dyDescent="0.25">
      <c r="A102" s="10">
        <v>45259</v>
      </c>
      <c r="B102" s="9" t="s">
        <v>134</v>
      </c>
      <c r="C102" s="9" t="s">
        <v>135</v>
      </c>
      <c r="D102" s="9"/>
    </row>
    <row r="103" spans="1:4" x14ac:dyDescent="0.25">
      <c r="A103" s="10">
        <v>45259</v>
      </c>
      <c r="B103" s="9" t="s">
        <v>136</v>
      </c>
      <c r="C103" s="9" t="s">
        <v>137</v>
      </c>
      <c r="D103" s="9"/>
    </row>
    <row r="104" spans="1:4" x14ac:dyDescent="0.25">
      <c r="A104" s="10">
        <v>45259</v>
      </c>
      <c r="B104" s="9" t="s">
        <v>138</v>
      </c>
      <c r="C104" s="9"/>
      <c r="D104" s="9"/>
    </row>
    <row r="105" spans="1:4" x14ac:dyDescent="0.25">
      <c r="A105" s="10">
        <v>45260</v>
      </c>
      <c r="B105" s="9" t="s">
        <v>95</v>
      </c>
      <c r="C105" s="9" t="s">
        <v>139</v>
      </c>
      <c r="D105" s="9"/>
    </row>
    <row r="106" spans="1:4" x14ac:dyDescent="0.25">
      <c r="A106" s="10">
        <v>45260</v>
      </c>
      <c r="B106" s="9" t="s">
        <v>140</v>
      </c>
      <c r="C106" s="9" t="s">
        <v>103</v>
      </c>
      <c r="D106" s="9"/>
    </row>
    <row r="107" spans="1:4" x14ac:dyDescent="0.25">
      <c r="A107" s="10">
        <v>45260</v>
      </c>
      <c r="B107" s="9" t="s">
        <v>141</v>
      </c>
      <c r="C107" s="9" t="s">
        <v>57</v>
      </c>
      <c r="D107" s="9"/>
    </row>
    <row r="108" spans="1:4" x14ac:dyDescent="0.25">
      <c r="A108" s="10">
        <v>45261</v>
      </c>
      <c r="B108" s="9" t="s">
        <v>142</v>
      </c>
      <c r="C108" s="9" t="s">
        <v>121</v>
      </c>
      <c r="D108" s="9"/>
    </row>
    <row r="109" spans="1:4" x14ac:dyDescent="0.25">
      <c r="A109" s="10">
        <v>45264</v>
      </c>
      <c r="B109" s="9" t="s">
        <v>143</v>
      </c>
      <c r="C109" s="9" t="s">
        <v>121</v>
      </c>
      <c r="D109" s="9"/>
    </row>
    <row r="110" spans="1:4" x14ac:dyDescent="0.25">
      <c r="A110" s="10">
        <v>45265</v>
      </c>
      <c r="B110" s="9" t="s">
        <v>144</v>
      </c>
      <c r="C110" s="9" t="s">
        <v>145</v>
      </c>
      <c r="D110" s="9"/>
    </row>
    <row r="111" spans="1:4" x14ac:dyDescent="0.25">
      <c r="A111" s="10">
        <v>45266</v>
      </c>
      <c r="B111" s="9" t="s">
        <v>146</v>
      </c>
      <c r="C111" s="9"/>
      <c r="D111" s="9" t="s">
        <v>147</v>
      </c>
    </row>
    <row r="112" spans="1:4" x14ac:dyDescent="0.25">
      <c r="A112" s="10">
        <v>45266</v>
      </c>
      <c r="B112" s="9" t="s">
        <v>148</v>
      </c>
      <c r="C112" s="9" t="s">
        <v>149</v>
      </c>
      <c r="D112" s="9"/>
    </row>
    <row r="113" spans="1:4" x14ac:dyDescent="0.25">
      <c r="A113" s="10">
        <v>45268</v>
      </c>
      <c r="B113" s="9" t="s">
        <v>150</v>
      </c>
      <c r="C113" s="11" t="s">
        <v>151</v>
      </c>
      <c r="D113" s="9"/>
    </row>
    <row r="114" spans="1:4" x14ac:dyDescent="0.25">
      <c r="A114" s="10">
        <v>45271</v>
      </c>
      <c r="B114" s="9" t="s">
        <v>152</v>
      </c>
      <c r="C114" s="11" t="s">
        <v>139</v>
      </c>
      <c r="D114" s="9"/>
    </row>
    <row r="115" spans="1:4" x14ac:dyDescent="0.25">
      <c r="A115" s="10">
        <v>45271</v>
      </c>
      <c r="B115" s="9" t="s">
        <v>153</v>
      </c>
      <c r="C115" s="11" t="s">
        <v>154</v>
      </c>
      <c r="D115" s="9"/>
    </row>
    <row r="116" spans="1:4" x14ac:dyDescent="0.25">
      <c r="A116" s="10">
        <v>45274</v>
      </c>
      <c r="B116" s="9" t="s">
        <v>155</v>
      </c>
      <c r="C116" s="9" t="s">
        <v>156</v>
      </c>
      <c r="D116" s="12" t="s">
        <v>157</v>
      </c>
    </row>
    <row r="117" spans="1:4" x14ac:dyDescent="0.25">
      <c r="A117" s="10">
        <v>45275</v>
      </c>
      <c r="B117" s="9" t="s">
        <v>158</v>
      </c>
      <c r="C117" s="9"/>
      <c r="D117" s="9"/>
    </row>
    <row r="118" spans="1:4" x14ac:dyDescent="0.25">
      <c r="A118" s="10">
        <v>45275</v>
      </c>
      <c r="B118" s="9" t="s">
        <v>159</v>
      </c>
      <c r="C118" s="9"/>
      <c r="D118" s="9"/>
    </row>
    <row r="119" spans="1:4" x14ac:dyDescent="0.25">
      <c r="A119" s="10">
        <v>45275</v>
      </c>
      <c r="B119" s="9" t="s">
        <v>8</v>
      </c>
      <c r="C119" s="9" t="s">
        <v>9</v>
      </c>
      <c r="D119" s="12" t="s">
        <v>10</v>
      </c>
    </row>
    <row r="120" spans="1:4" ht="30" x14ac:dyDescent="0.25">
      <c r="A120" s="10">
        <v>45277</v>
      </c>
      <c r="B120" s="9" t="s">
        <v>160</v>
      </c>
      <c r="C120" s="9"/>
      <c r="D120" s="12" t="s">
        <v>161</v>
      </c>
    </row>
    <row r="121" spans="1:4" x14ac:dyDescent="0.25">
      <c r="A121" s="10">
        <v>45279</v>
      </c>
      <c r="B121" s="9" t="s">
        <v>42</v>
      </c>
      <c r="C121" s="9" t="s">
        <v>9</v>
      </c>
      <c r="D121" s="9"/>
    </row>
    <row r="122" spans="1:4" x14ac:dyDescent="0.25">
      <c r="A122" s="10">
        <v>45280</v>
      </c>
      <c r="B122" s="9" t="s">
        <v>162</v>
      </c>
      <c r="C122" s="11">
        <v>0.41666666666666669</v>
      </c>
      <c r="D122" s="9" t="s">
        <v>163</v>
      </c>
    </row>
    <row r="123" spans="1:4" x14ac:dyDescent="0.25">
      <c r="A123" s="10">
        <v>45281</v>
      </c>
      <c r="B123" s="9" t="s">
        <v>48</v>
      </c>
      <c r="C123" s="9"/>
      <c r="D123" s="9"/>
    </row>
    <row r="124" spans="1:4" x14ac:dyDescent="0.25">
      <c r="A124" s="10">
        <v>45287</v>
      </c>
      <c r="B124" s="9" t="s">
        <v>164</v>
      </c>
      <c r="C124" s="9"/>
      <c r="D124" s="9" t="s">
        <v>165</v>
      </c>
    </row>
    <row r="125" spans="1:4" x14ac:dyDescent="0.25">
      <c r="A125" s="10">
        <v>45288</v>
      </c>
      <c r="B125" s="9" t="s">
        <v>166</v>
      </c>
      <c r="C125" s="9"/>
      <c r="D125" s="9" t="s">
        <v>167</v>
      </c>
    </row>
    <row r="126" spans="1:4" x14ac:dyDescent="0.25">
      <c r="A126" s="10">
        <v>45289</v>
      </c>
      <c r="B126" s="9" t="s">
        <v>138</v>
      </c>
      <c r="C126" s="9"/>
      <c r="D126" s="9"/>
    </row>
    <row r="127" spans="1:4" x14ac:dyDescent="0.25">
      <c r="A127" s="10">
        <v>45294</v>
      </c>
      <c r="B127" s="9" t="s">
        <v>95</v>
      </c>
      <c r="C127" s="9" t="s">
        <v>168</v>
      </c>
      <c r="D127" s="9"/>
    </row>
    <row r="128" spans="1:4" x14ac:dyDescent="0.25">
      <c r="A128" s="10">
        <v>45299</v>
      </c>
      <c r="B128" s="9" t="s">
        <v>169</v>
      </c>
      <c r="C128" s="9" t="s">
        <v>128</v>
      </c>
      <c r="D128" s="9"/>
    </row>
    <row r="129" spans="1:4" x14ac:dyDescent="0.25">
      <c r="A129" s="10">
        <v>45301</v>
      </c>
      <c r="B129" s="9" t="s">
        <v>170</v>
      </c>
      <c r="C129" s="9" t="s">
        <v>171</v>
      </c>
      <c r="D129" s="9"/>
    </row>
    <row r="130" spans="1:4" x14ac:dyDescent="0.25">
      <c r="A130" s="10">
        <v>45301</v>
      </c>
      <c r="B130" s="9" t="s">
        <v>172</v>
      </c>
      <c r="C130" s="9" t="s">
        <v>173</v>
      </c>
      <c r="D130" s="9"/>
    </row>
    <row r="131" spans="1:4" x14ac:dyDescent="0.25">
      <c r="A131" s="10">
        <v>45302</v>
      </c>
      <c r="B131" s="9" t="s">
        <v>174</v>
      </c>
      <c r="C131" s="9" t="s">
        <v>175</v>
      </c>
      <c r="D131" s="9"/>
    </row>
    <row r="132" spans="1:4" x14ac:dyDescent="0.25">
      <c r="A132" s="10">
        <v>45306</v>
      </c>
      <c r="B132" s="9" t="s">
        <v>176</v>
      </c>
      <c r="C132" s="9" t="s">
        <v>177</v>
      </c>
      <c r="D132" s="9" t="s">
        <v>178</v>
      </c>
    </row>
    <row r="133" spans="1:4" x14ac:dyDescent="0.25">
      <c r="A133" s="10">
        <v>45307</v>
      </c>
      <c r="B133" s="9" t="s">
        <v>179</v>
      </c>
      <c r="C133" s="9" t="s">
        <v>149</v>
      </c>
      <c r="D133" s="9" t="s">
        <v>180</v>
      </c>
    </row>
    <row r="134" spans="1:4" x14ac:dyDescent="0.25">
      <c r="A134" s="10">
        <v>45308</v>
      </c>
      <c r="B134" s="9" t="s">
        <v>120</v>
      </c>
      <c r="C134" s="9" t="s">
        <v>121</v>
      </c>
      <c r="D134" s="9" t="s">
        <v>181</v>
      </c>
    </row>
    <row r="135" spans="1:4" x14ac:dyDescent="0.25">
      <c r="A135" s="10">
        <v>45317</v>
      </c>
      <c r="B135" s="9" t="s">
        <v>182</v>
      </c>
      <c r="C135" s="9" t="s">
        <v>183</v>
      </c>
      <c r="D135" s="9" t="s">
        <v>184</v>
      </c>
    </row>
    <row r="136" spans="1:4" x14ac:dyDescent="0.25">
      <c r="A136" s="10">
        <v>45321</v>
      </c>
      <c r="B136" s="9" t="s">
        <v>42</v>
      </c>
      <c r="C136" s="9" t="s">
        <v>9</v>
      </c>
      <c r="D136" s="9"/>
    </row>
    <row r="137" spans="1:4" x14ac:dyDescent="0.25">
      <c r="A137" s="10">
        <v>45328</v>
      </c>
      <c r="B137" s="9" t="s">
        <v>185</v>
      </c>
      <c r="C137" s="13">
        <v>0.4375</v>
      </c>
      <c r="D137" s="9"/>
    </row>
    <row r="138" spans="1:4" x14ac:dyDescent="0.25">
      <c r="A138" s="10">
        <v>45330</v>
      </c>
      <c r="B138" s="9" t="s">
        <v>48</v>
      </c>
      <c r="C138" s="13"/>
      <c r="D138" s="9"/>
    </row>
    <row r="139" spans="1:4" x14ac:dyDescent="0.25">
      <c r="A139" s="10">
        <v>45331</v>
      </c>
      <c r="B139" s="9" t="s">
        <v>186</v>
      </c>
      <c r="C139" s="13">
        <v>6.25E-2</v>
      </c>
      <c r="D139" s="9"/>
    </row>
    <row r="140" spans="1:4" x14ac:dyDescent="0.25">
      <c r="A140" s="10">
        <v>45334</v>
      </c>
      <c r="B140" s="9" t="s">
        <v>169</v>
      </c>
      <c r="C140" s="9" t="s">
        <v>128</v>
      </c>
      <c r="D140" s="9"/>
    </row>
    <row r="141" spans="1:4" x14ac:dyDescent="0.25">
      <c r="A141" s="10">
        <v>45334</v>
      </c>
      <c r="B141" s="9" t="s">
        <v>187</v>
      </c>
      <c r="C141" s="9" t="s">
        <v>188</v>
      </c>
      <c r="D141" s="9"/>
    </row>
    <row r="142" spans="1:4" x14ac:dyDescent="0.25">
      <c r="A142" s="10">
        <v>45334</v>
      </c>
      <c r="B142" s="9" t="s">
        <v>189</v>
      </c>
      <c r="C142" s="13">
        <v>0.1875</v>
      </c>
      <c r="D142" s="9"/>
    </row>
    <row r="143" spans="1:4" x14ac:dyDescent="0.25">
      <c r="A143" s="10">
        <v>45335</v>
      </c>
      <c r="B143" s="9" t="s">
        <v>190</v>
      </c>
      <c r="C143" s="13">
        <v>0.5</v>
      </c>
      <c r="D143" s="9"/>
    </row>
    <row r="144" spans="1:4" x14ac:dyDescent="0.25">
      <c r="A144" s="10">
        <v>45336</v>
      </c>
      <c r="B144" s="9" t="s">
        <v>191</v>
      </c>
      <c r="C144" s="9" t="s">
        <v>121</v>
      </c>
      <c r="D144" s="9"/>
    </row>
    <row r="145" spans="1:4" x14ac:dyDescent="0.25">
      <c r="A145" s="10">
        <v>45337</v>
      </c>
      <c r="B145" s="9" t="s">
        <v>192</v>
      </c>
      <c r="C145" s="13">
        <v>4.1666666666666664E-2</v>
      </c>
      <c r="D145" s="9"/>
    </row>
    <row r="146" spans="1:4" x14ac:dyDescent="0.25">
      <c r="A146" s="10">
        <v>45337</v>
      </c>
      <c r="B146" s="9" t="s">
        <v>193</v>
      </c>
      <c r="C146" s="13">
        <v>0.27083333333333331</v>
      </c>
      <c r="D146" s="9"/>
    </row>
    <row r="147" spans="1:4" x14ac:dyDescent="0.25">
      <c r="A147" s="10">
        <v>45338</v>
      </c>
      <c r="B147" s="9" t="s">
        <v>194</v>
      </c>
      <c r="C147" s="13">
        <v>0.10416666666666667</v>
      </c>
      <c r="D147" s="9"/>
    </row>
    <row r="148" spans="1:4" x14ac:dyDescent="0.25">
      <c r="A148" s="10">
        <v>45342</v>
      </c>
      <c r="B148" s="9" t="s">
        <v>195</v>
      </c>
      <c r="C148" s="9"/>
      <c r="D148" s="9" t="s">
        <v>196</v>
      </c>
    </row>
    <row r="149" spans="1:4" x14ac:dyDescent="0.25">
      <c r="A149" s="10">
        <v>45343</v>
      </c>
      <c r="B149" s="9" t="s">
        <v>197</v>
      </c>
      <c r="C149" s="9" t="s">
        <v>198</v>
      </c>
      <c r="D149" s="9"/>
    </row>
    <row r="150" spans="1:4" x14ac:dyDescent="0.25">
      <c r="A150" s="10">
        <v>45343</v>
      </c>
      <c r="B150" s="9" t="s">
        <v>199</v>
      </c>
      <c r="C150" s="13">
        <v>0.4375</v>
      </c>
      <c r="D150" s="9"/>
    </row>
    <row r="151" spans="1:4" x14ac:dyDescent="0.25">
      <c r="A151" s="10">
        <v>45349</v>
      </c>
      <c r="B151" s="9" t="s">
        <v>42</v>
      </c>
      <c r="C151" s="13" t="s">
        <v>188</v>
      </c>
      <c r="D151" s="9"/>
    </row>
    <row r="152" spans="1:4" x14ac:dyDescent="0.25">
      <c r="A152" s="10">
        <v>45350</v>
      </c>
      <c r="B152" s="9" t="s">
        <v>200</v>
      </c>
      <c r="C152" s="13">
        <v>0.4375</v>
      </c>
      <c r="D152" s="9"/>
    </row>
    <row r="153" spans="1:4" x14ac:dyDescent="0.25">
      <c r="A153" s="10">
        <v>45350</v>
      </c>
      <c r="B153" s="9" t="s">
        <v>201</v>
      </c>
      <c r="C153" s="13" t="s">
        <v>188</v>
      </c>
      <c r="D153" s="9"/>
    </row>
    <row r="154" spans="1:4" x14ac:dyDescent="0.25">
      <c r="A154" s="10">
        <v>45350</v>
      </c>
      <c r="B154" s="9" t="s">
        <v>202</v>
      </c>
      <c r="C154" s="9" t="s">
        <v>173</v>
      </c>
      <c r="D154" s="9"/>
    </row>
    <row r="155" spans="1:4" x14ac:dyDescent="0.25">
      <c r="A155" s="10">
        <v>45351</v>
      </c>
      <c r="B155" s="9" t="s">
        <v>203</v>
      </c>
      <c r="C155" s="9"/>
      <c r="D155" s="9"/>
    </row>
    <row r="156" spans="1:4" x14ac:dyDescent="0.25">
      <c r="A156" s="10">
        <v>45356</v>
      </c>
      <c r="B156" s="9" t="s">
        <v>204</v>
      </c>
      <c r="C156" s="9"/>
      <c r="D156" s="9"/>
    </row>
    <row r="157" spans="1:4" x14ac:dyDescent="0.25">
      <c r="A157" s="10">
        <v>45357</v>
      </c>
      <c r="B157" s="9" t="s">
        <v>95</v>
      </c>
      <c r="C157" s="9" t="s">
        <v>205</v>
      </c>
      <c r="D157" s="9"/>
    </row>
    <row r="158" spans="1:4" x14ac:dyDescent="0.25">
      <c r="A158" s="10">
        <v>45362</v>
      </c>
      <c r="B158" s="9" t="s">
        <v>169</v>
      </c>
      <c r="C158" s="9" t="s">
        <v>206</v>
      </c>
      <c r="D158" s="9"/>
    </row>
    <row r="159" spans="1:4" x14ac:dyDescent="0.25">
      <c r="A159" s="10">
        <v>45363</v>
      </c>
      <c r="B159" s="9" t="s">
        <v>207</v>
      </c>
      <c r="C159" s="9" t="s">
        <v>208</v>
      </c>
      <c r="D159" s="9"/>
    </row>
    <row r="160" spans="1:4" x14ac:dyDescent="0.25">
      <c r="A160" s="10">
        <v>45364</v>
      </c>
      <c r="B160" s="9" t="s">
        <v>209</v>
      </c>
      <c r="C160" s="13">
        <v>0.4375</v>
      </c>
      <c r="D160" s="9" t="s">
        <v>210</v>
      </c>
    </row>
    <row r="161" spans="1:4" x14ac:dyDescent="0.25">
      <c r="A161" s="10">
        <v>45364</v>
      </c>
      <c r="B161" s="9" t="s">
        <v>211</v>
      </c>
      <c r="C161" s="13">
        <v>0.45833333333333331</v>
      </c>
      <c r="D161" s="9"/>
    </row>
    <row r="162" spans="1:4" x14ac:dyDescent="0.25">
      <c r="A162" s="10">
        <v>45365</v>
      </c>
      <c r="B162" s="9" t="s">
        <v>48</v>
      </c>
      <c r="C162" s="9"/>
      <c r="D162" s="9"/>
    </row>
    <row r="163" spans="1:4" x14ac:dyDescent="0.25">
      <c r="A163" s="10">
        <v>45369</v>
      </c>
      <c r="B163" s="9" t="s">
        <v>212</v>
      </c>
      <c r="C163" s="9" t="s">
        <v>213</v>
      </c>
      <c r="D163" s="9"/>
    </row>
    <row r="164" spans="1:4" x14ac:dyDescent="0.25">
      <c r="A164" s="10">
        <v>45370</v>
      </c>
      <c r="B164" s="9" t="s">
        <v>214</v>
      </c>
      <c r="C164" s="9" t="s">
        <v>215</v>
      </c>
      <c r="D164" s="9"/>
    </row>
    <row r="165" spans="1:4" x14ac:dyDescent="0.25">
      <c r="A165" s="10">
        <v>45371</v>
      </c>
      <c r="B165" s="9" t="s">
        <v>216</v>
      </c>
      <c r="C165" s="9" t="s">
        <v>217</v>
      </c>
      <c r="D165" s="9"/>
    </row>
    <row r="166" spans="1:4" x14ac:dyDescent="0.25">
      <c r="A166" s="10">
        <v>45371</v>
      </c>
      <c r="B166" s="9" t="s">
        <v>218</v>
      </c>
      <c r="C166" s="13">
        <v>0.16666666666666666</v>
      </c>
      <c r="D166" s="9"/>
    </row>
    <row r="167" spans="1:4" x14ac:dyDescent="0.25">
      <c r="A167" s="10">
        <v>45372</v>
      </c>
      <c r="B167" s="9" t="s">
        <v>219</v>
      </c>
      <c r="C167" s="9" t="s">
        <v>220</v>
      </c>
      <c r="D167" s="9"/>
    </row>
    <row r="168" spans="1:4" x14ac:dyDescent="0.25">
      <c r="A168" s="10">
        <v>45372</v>
      </c>
      <c r="B168" s="9" t="s">
        <v>221</v>
      </c>
      <c r="C168" s="13">
        <v>0.19791666666666666</v>
      </c>
      <c r="D168" s="9"/>
    </row>
    <row r="169" spans="1:4" x14ac:dyDescent="0.25">
      <c r="A169" s="10">
        <v>45373</v>
      </c>
      <c r="B169" s="9" t="s">
        <v>28</v>
      </c>
      <c r="C169" s="9" t="s">
        <v>29</v>
      </c>
      <c r="D169" s="9"/>
    </row>
    <row r="170" spans="1:4" x14ac:dyDescent="0.25">
      <c r="A170" s="10">
        <v>45377</v>
      </c>
      <c r="B170" s="9" t="s">
        <v>170</v>
      </c>
      <c r="C170" s="13" t="s">
        <v>222</v>
      </c>
      <c r="D170" s="9"/>
    </row>
    <row r="171" spans="1:4" x14ac:dyDescent="0.25">
      <c r="A171" s="10">
        <v>45377</v>
      </c>
      <c r="B171" s="9" t="s">
        <v>223</v>
      </c>
      <c r="C171" s="9"/>
      <c r="D171" s="9"/>
    </row>
    <row r="172" spans="1:4" x14ac:dyDescent="0.25">
      <c r="A172" s="10">
        <v>45377</v>
      </c>
      <c r="B172" s="9" t="s">
        <v>42</v>
      </c>
      <c r="C172" s="13" t="s">
        <v>188</v>
      </c>
      <c r="D172" s="9"/>
    </row>
    <row r="173" spans="1:4" x14ac:dyDescent="0.25">
      <c r="A173" s="10">
        <v>45378</v>
      </c>
      <c r="B173" s="9" t="s">
        <v>224</v>
      </c>
      <c r="C173" s="9" t="s">
        <v>225</v>
      </c>
      <c r="D173" s="9"/>
    </row>
    <row r="174" spans="1:4" x14ac:dyDescent="0.25">
      <c r="A174" s="10">
        <v>45379</v>
      </c>
      <c r="B174" s="9" t="s">
        <v>133</v>
      </c>
      <c r="C174" s="9"/>
      <c r="D174" s="9"/>
    </row>
    <row r="175" spans="1:4" x14ac:dyDescent="0.25">
      <c r="A175" s="10">
        <v>45384</v>
      </c>
      <c r="B175" s="9" t="s">
        <v>226</v>
      </c>
      <c r="C175" s="13">
        <v>0.41666666666666669</v>
      </c>
      <c r="D175" s="9"/>
    </row>
    <row r="176" spans="1:4" x14ac:dyDescent="0.25">
      <c r="A176" s="10">
        <v>45385</v>
      </c>
      <c r="B176" s="9" t="s">
        <v>187</v>
      </c>
      <c r="C176" s="9" t="s">
        <v>208</v>
      </c>
      <c r="D176" s="9"/>
    </row>
    <row r="177" spans="1:4" x14ac:dyDescent="0.25">
      <c r="A177" s="10">
        <v>45390</v>
      </c>
      <c r="B177" s="9" t="s">
        <v>227</v>
      </c>
      <c r="C177" s="9"/>
      <c r="D177" s="9"/>
    </row>
    <row r="178" spans="1:4" x14ac:dyDescent="0.25">
      <c r="A178" s="10">
        <v>45391</v>
      </c>
      <c r="B178" s="9" t="s">
        <v>228</v>
      </c>
      <c r="C178" s="13">
        <v>0.41666666666666669</v>
      </c>
      <c r="D178" s="9"/>
    </row>
    <row r="179" spans="1:4" x14ac:dyDescent="0.25">
      <c r="A179" s="10">
        <v>45392</v>
      </c>
      <c r="B179" s="9" t="s">
        <v>229</v>
      </c>
      <c r="C179" s="9" t="s">
        <v>230</v>
      </c>
      <c r="D179" s="9"/>
    </row>
    <row r="180" spans="1:4" x14ac:dyDescent="0.25">
      <c r="A180" s="10">
        <v>45393</v>
      </c>
      <c r="B180" s="9" t="s">
        <v>231</v>
      </c>
      <c r="C180" s="9" t="s">
        <v>232</v>
      </c>
      <c r="D180" s="9" t="s">
        <v>233</v>
      </c>
    </row>
    <row r="181" spans="1:4" x14ac:dyDescent="0.25">
      <c r="A181" s="10">
        <v>45394</v>
      </c>
      <c r="B181" s="9" t="s">
        <v>231</v>
      </c>
      <c r="C181" s="9" t="s">
        <v>232</v>
      </c>
      <c r="D181" s="9" t="s">
        <v>233</v>
      </c>
    </row>
    <row r="182" spans="1:4" x14ac:dyDescent="0.25">
      <c r="A182" s="10">
        <v>45398</v>
      </c>
      <c r="B182" s="9" t="s">
        <v>234</v>
      </c>
      <c r="C182" s="9"/>
      <c r="D182" s="9"/>
    </row>
    <row r="183" spans="1:4" x14ac:dyDescent="0.25">
      <c r="A183" s="10">
        <v>45399</v>
      </c>
      <c r="B183" s="9" t="s">
        <v>45</v>
      </c>
      <c r="C183" s="9" t="s">
        <v>235</v>
      </c>
      <c r="D183" s="9"/>
    </row>
    <row r="184" spans="1:4" x14ac:dyDescent="0.25">
      <c r="A184" s="10">
        <v>45401</v>
      </c>
      <c r="B184" s="9" t="s">
        <v>236</v>
      </c>
      <c r="C184" s="9"/>
      <c r="D184" s="9"/>
    </row>
    <row r="185" spans="1:4" x14ac:dyDescent="0.25">
      <c r="A185" s="10">
        <v>45401</v>
      </c>
      <c r="B185" s="9" t="s">
        <v>48</v>
      </c>
      <c r="C185" s="9"/>
      <c r="D185" s="9"/>
    </row>
    <row r="186" spans="1:4" x14ac:dyDescent="0.25">
      <c r="A186" s="10">
        <v>45402</v>
      </c>
      <c r="B186" s="9" t="s">
        <v>22</v>
      </c>
      <c r="C186" s="9" t="s">
        <v>25</v>
      </c>
      <c r="D186" s="9" t="s">
        <v>26</v>
      </c>
    </row>
    <row r="187" spans="1:4" x14ac:dyDescent="0.25">
      <c r="A187" s="10">
        <v>45402</v>
      </c>
      <c r="B187" s="9" t="s">
        <v>237</v>
      </c>
      <c r="C187" s="9" t="s">
        <v>238</v>
      </c>
      <c r="D187" s="9" t="s">
        <v>239</v>
      </c>
    </row>
    <row r="188" spans="1:4" ht="30" x14ac:dyDescent="0.25">
      <c r="A188" s="10">
        <v>45404</v>
      </c>
      <c r="B188" s="9" t="s">
        <v>240</v>
      </c>
      <c r="C188" s="9" t="s">
        <v>241</v>
      </c>
      <c r="D188" s="12" t="s">
        <v>242</v>
      </c>
    </row>
    <row r="189" spans="1:4" x14ac:dyDescent="0.25">
      <c r="A189" s="10">
        <v>45405</v>
      </c>
      <c r="B189" s="9" t="s">
        <v>42</v>
      </c>
      <c r="C189" s="9" t="s">
        <v>188</v>
      </c>
      <c r="D189" s="9"/>
    </row>
    <row r="190" spans="1:4" x14ac:dyDescent="0.25">
      <c r="A190" s="10">
        <v>45405</v>
      </c>
      <c r="B190" s="9" t="s">
        <v>243</v>
      </c>
      <c r="C190" s="9" t="s">
        <v>244</v>
      </c>
      <c r="D190" s="9"/>
    </row>
    <row r="191" spans="1:4" x14ac:dyDescent="0.25">
      <c r="A191" s="10">
        <v>45406</v>
      </c>
      <c r="B191" s="9" t="s">
        <v>245</v>
      </c>
      <c r="C191" s="9" t="s">
        <v>246</v>
      </c>
      <c r="D191" s="9" t="s">
        <v>247</v>
      </c>
    </row>
    <row r="192" spans="1:4" x14ac:dyDescent="0.25">
      <c r="A192" s="10">
        <v>45406</v>
      </c>
      <c r="B192" s="9" t="s">
        <v>248</v>
      </c>
      <c r="C192" s="9" t="s">
        <v>205</v>
      </c>
      <c r="D192" s="9"/>
    </row>
    <row r="193" spans="1:4" x14ac:dyDescent="0.25">
      <c r="A193" s="10">
        <v>45407</v>
      </c>
      <c r="B193" s="9" t="s">
        <v>249</v>
      </c>
      <c r="C193" s="13">
        <v>0.51041666666666663</v>
      </c>
      <c r="D193" s="9"/>
    </row>
    <row r="194" spans="1:4" x14ac:dyDescent="0.25">
      <c r="A194" s="10">
        <v>45409</v>
      </c>
      <c r="B194" s="9" t="s">
        <v>11</v>
      </c>
      <c r="C194" s="13">
        <v>0.52083333333333337</v>
      </c>
      <c r="D194" s="9" t="s">
        <v>12</v>
      </c>
    </row>
    <row r="195" spans="1:4" x14ac:dyDescent="0.25">
      <c r="A195" s="10">
        <v>45413</v>
      </c>
      <c r="B195" s="9" t="s">
        <v>250</v>
      </c>
      <c r="C195" s="13">
        <v>0.41666666666666669</v>
      </c>
      <c r="D195" s="9"/>
    </row>
    <row r="196" spans="1:4" x14ac:dyDescent="0.25">
      <c r="A196" s="10">
        <v>45413</v>
      </c>
      <c r="B196" s="9" t="s">
        <v>251</v>
      </c>
      <c r="C196" s="9" t="s">
        <v>205</v>
      </c>
      <c r="D196" s="9"/>
    </row>
    <row r="197" spans="1:4" x14ac:dyDescent="0.25">
      <c r="A197" s="10">
        <v>45419</v>
      </c>
      <c r="B197" s="9" t="s">
        <v>170</v>
      </c>
      <c r="C197" s="9"/>
      <c r="D197" s="9"/>
    </row>
    <row r="198" spans="1:4" x14ac:dyDescent="0.25">
      <c r="A198" s="10">
        <v>45423</v>
      </c>
      <c r="B198" s="9" t="s">
        <v>252</v>
      </c>
      <c r="C198" s="9"/>
      <c r="D198" s="9"/>
    </row>
    <row r="199" spans="1:4" x14ac:dyDescent="0.25">
      <c r="A199" s="10">
        <v>45425</v>
      </c>
      <c r="B199" s="9" t="s">
        <v>253</v>
      </c>
      <c r="C199" s="9" t="s">
        <v>244</v>
      </c>
      <c r="D199" s="9"/>
    </row>
    <row r="200" spans="1:4" x14ac:dyDescent="0.25">
      <c r="A200" s="10">
        <v>45427</v>
      </c>
      <c r="B200" s="9" t="s">
        <v>254</v>
      </c>
      <c r="C200" s="9" t="s">
        <v>230</v>
      </c>
      <c r="D200" s="9"/>
    </row>
    <row r="201" spans="1:4" x14ac:dyDescent="0.25">
      <c r="A201" s="10">
        <v>45428</v>
      </c>
      <c r="B201" s="9" t="s">
        <v>48</v>
      </c>
      <c r="C201" s="9" t="s">
        <v>255</v>
      </c>
      <c r="D201" s="9"/>
    </row>
    <row r="202" spans="1:4" ht="30" x14ac:dyDescent="0.25">
      <c r="A202" s="10">
        <v>45430</v>
      </c>
      <c r="B202" s="9" t="s">
        <v>256</v>
      </c>
      <c r="C202" s="9" t="s">
        <v>257</v>
      </c>
      <c r="D202" s="12" t="s">
        <v>258</v>
      </c>
    </row>
    <row r="203" spans="1:4" x14ac:dyDescent="0.25">
      <c r="A203" s="10">
        <v>45432</v>
      </c>
      <c r="B203" s="9" t="s">
        <v>259</v>
      </c>
      <c r="C203" s="9" t="s">
        <v>260</v>
      </c>
      <c r="D203" s="9"/>
    </row>
    <row r="204" spans="1:4" x14ac:dyDescent="0.25">
      <c r="A204" s="10">
        <v>45435</v>
      </c>
      <c r="B204" s="9" t="s">
        <v>243</v>
      </c>
      <c r="C204" s="9" t="s">
        <v>244</v>
      </c>
      <c r="D204" s="9"/>
    </row>
    <row r="205" spans="1:4" x14ac:dyDescent="0.25">
      <c r="A205" s="10">
        <v>45442</v>
      </c>
      <c r="B205" s="9" t="s">
        <v>261</v>
      </c>
      <c r="C205" s="9" t="s">
        <v>262</v>
      </c>
      <c r="D205" s="9"/>
    </row>
    <row r="206" spans="1:4" x14ac:dyDescent="0.25">
      <c r="A206" s="10">
        <v>45447</v>
      </c>
      <c r="B206" s="9" t="s">
        <v>263</v>
      </c>
      <c r="C206" s="9" t="s">
        <v>264</v>
      </c>
      <c r="D206" s="9"/>
    </row>
    <row r="207" spans="1:4" x14ac:dyDescent="0.25">
      <c r="A207" s="10">
        <v>45447</v>
      </c>
      <c r="B207" s="9" t="s">
        <v>42</v>
      </c>
      <c r="C207" s="9" t="s">
        <v>265</v>
      </c>
      <c r="D207" s="9"/>
    </row>
    <row r="208" spans="1:4" x14ac:dyDescent="0.25">
      <c r="A208" s="10">
        <v>45448</v>
      </c>
      <c r="B208" s="9" t="s">
        <v>266</v>
      </c>
      <c r="C208" s="9"/>
      <c r="D208" s="9" t="s">
        <v>267</v>
      </c>
    </row>
    <row r="209" spans="1:4" x14ac:dyDescent="0.25">
      <c r="A209" s="10">
        <v>45448</v>
      </c>
      <c r="B209" s="9" t="s">
        <v>268</v>
      </c>
      <c r="C209" s="9" t="s">
        <v>269</v>
      </c>
      <c r="D209" s="9"/>
    </row>
    <row r="210" spans="1:4" x14ac:dyDescent="0.25">
      <c r="A210" s="10">
        <v>45449</v>
      </c>
      <c r="B210" s="9" t="s">
        <v>270</v>
      </c>
      <c r="C210" s="9" t="s">
        <v>230</v>
      </c>
      <c r="D210" s="9"/>
    </row>
    <row r="211" spans="1:4" x14ac:dyDescent="0.25">
      <c r="A211" s="10">
        <v>45450</v>
      </c>
      <c r="B211" s="9" t="s">
        <v>271</v>
      </c>
      <c r="C211" s="9"/>
      <c r="D211" s="9"/>
    </row>
    <row r="212" spans="1:4" x14ac:dyDescent="0.25">
      <c r="A212" s="10">
        <v>45453</v>
      </c>
      <c r="B212" s="9" t="s">
        <v>272</v>
      </c>
      <c r="C212" s="9"/>
      <c r="D212" s="9"/>
    </row>
    <row r="213" spans="1:4" x14ac:dyDescent="0.25">
      <c r="A213" s="10">
        <v>45453</v>
      </c>
      <c r="B213" s="9" t="s">
        <v>169</v>
      </c>
      <c r="C213" s="9" t="s">
        <v>273</v>
      </c>
      <c r="D213" s="9"/>
    </row>
    <row r="214" spans="1:4" x14ac:dyDescent="0.25">
      <c r="A214" s="10">
        <v>45453</v>
      </c>
      <c r="B214" s="9" t="s">
        <v>243</v>
      </c>
      <c r="C214" s="9" t="s">
        <v>274</v>
      </c>
      <c r="D214" s="9"/>
    </row>
    <row r="215" spans="1:4" x14ac:dyDescent="0.25">
      <c r="A215" s="10">
        <v>45454</v>
      </c>
      <c r="B215" s="9" t="s">
        <v>275</v>
      </c>
      <c r="C215" s="9" t="s">
        <v>188</v>
      </c>
      <c r="D215" s="9"/>
    </row>
    <row r="216" spans="1:4" x14ac:dyDescent="0.25">
      <c r="A216" s="10">
        <v>45456</v>
      </c>
      <c r="B216" s="9" t="s">
        <v>276</v>
      </c>
      <c r="C216" s="11" t="s">
        <v>277</v>
      </c>
      <c r="D216" s="9"/>
    </row>
    <row r="217" spans="1:4" x14ac:dyDescent="0.25">
      <c r="A217" s="10">
        <v>45457</v>
      </c>
      <c r="B217" s="9" t="s">
        <v>278</v>
      </c>
      <c r="C217" s="11" t="s">
        <v>279</v>
      </c>
      <c r="D217" s="9"/>
    </row>
    <row r="218" spans="1:4" x14ac:dyDescent="0.25">
      <c r="A218" s="10">
        <v>45461</v>
      </c>
      <c r="B218" s="9" t="s">
        <v>195</v>
      </c>
      <c r="C218" s="11"/>
      <c r="D218" s="9"/>
    </row>
    <row r="219" spans="1:4" x14ac:dyDescent="0.25">
      <c r="A219" s="10">
        <v>45464</v>
      </c>
      <c r="B219" s="9" t="s">
        <v>271</v>
      </c>
      <c r="C219" s="11"/>
      <c r="D219" s="9"/>
    </row>
    <row r="220" spans="1:4" x14ac:dyDescent="0.25">
      <c r="A220" s="10">
        <v>45464</v>
      </c>
      <c r="B220" s="9" t="s">
        <v>280</v>
      </c>
      <c r="C220" s="13">
        <v>0.375</v>
      </c>
      <c r="D220" s="9"/>
    </row>
    <row r="221" spans="1:4" x14ac:dyDescent="0.25">
      <c r="A221" s="10">
        <v>45465</v>
      </c>
      <c r="B221" s="9" t="s">
        <v>11</v>
      </c>
      <c r="C221" s="13" t="s">
        <v>13</v>
      </c>
      <c r="D221" s="9"/>
    </row>
    <row r="222" spans="1:4" x14ac:dyDescent="0.25">
      <c r="A222" s="10">
        <v>45465</v>
      </c>
      <c r="B222" s="9" t="s">
        <v>278</v>
      </c>
      <c r="C222" s="13" t="s">
        <v>279</v>
      </c>
      <c r="D222" s="9"/>
    </row>
    <row r="223" spans="1:4" x14ac:dyDescent="0.25">
      <c r="A223" s="10">
        <v>45467</v>
      </c>
      <c r="B223" s="9" t="s">
        <v>281</v>
      </c>
      <c r="C223" s="9"/>
      <c r="D223" s="9"/>
    </row>
    <row r="224" spans="1:4" x14ac:dyDescent="0.25">
      <c r="A224" s="10">
        <v>45468</v>
      </c>
      <c r="B224" s="9" t="s">
        <v>42</v>
      </c>
      <c r="C224" s="9" t="s">
        <v>188</v>
      </c>
      <c r="D224" s="9"/>
    </row>
    <row r="225" spans="1:4" x14ac:dyDescent="0.25">
      <c r="A225" s="10">
        <v>45471</v>
      </c>
      <c r="B225" s="9" t="s">
        <v>271</v>
      </c>
      <c r="C225" s="9"/>
      <c r="D225" s="9"/>
    </row>
  </sheetData>
  <mergeCells count="2">
    <mergeCell ref="A1:D1"/>
    <mergeCell ref="A2:D2"/>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92" workbookViewId="0">
      <selection activeCell="A84" sqref="A84"/>
    </sheetView>
  </sheetViews>
  <sheetFormatPr defaultRowHeight="15" x14ac:dyDescent="0.25"/>
  <sheetData/>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M1" workbookViewId="0">
      <selection activeCell="AC4" sqref="AC4"/>
    </sheetView>
  </sheetViews>
  <sheetFormatPr defaultRowHeight="15" x14ac:dyDescent="0.25"/>
  <sheetData/>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C35" sqref="C35"/>
    </sheetView>
  </sheetViews>
  <sheetFormatPr defaultRowHeight="15" x14ac:dyDescent="0.25"/>
  <sheetData/>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P1" sqref="P1"/>
    </sheetView>
  </sheetViews>
  <sheetFormatPr defaultRowHeight="15" x14ac:dyDescent="0.25"/>
  <sheetData/>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C1" workbookViewId="0">
      <selection activeCell="Q38" sqref="Q38"/>
    </sheetView>
  </sheetViews>
  <sheetFormatPr defaultRowHeight="15" x14ac:dyDescent="0.25"/>
  <sheetData/>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34"/>
  <sheetViews>
    <sheetView workbookViewId="0">
      <selection activeCell="R41" sqref="R41"/>
    </sheetView>
  </sheetViews>
  <sheetFormatPr defaultRowHeight="15" x14ac:dyDescent="0.25"/>
  <sheetData>
    <row r="1" spans="1:36" x14ac:dyDescent="0.25">
      <c r="A1" s="21"/>
      <c r="B1" s="21"/>
      <c r="C1" s="21"/>
      <c r="D1" s="21"/>
      <c r="E1" s="21"/>
      <c r="F1" s="21"/>
      <c r="G1" s="21"/>
      <c r="H1" s="21"/>
      <c r="I1" s="21"/>
      <c r="J1" s="21"/>
      <c r="K1" s="21"/>
      <c r="L1" s="21"/>
      <c r="M1" s="21"/>
      <c r="N1" s="21"/>
      <c r="O1" s="21"/>
      <c r="P1" s="21"/>
      <c r="Q1" s="21"/>
      <c r="R1" s="21"/>
      <c r="S1" s="21"/>
      <c r="T1" s="21"/>
      <c r="U1" s="21"/>
      <c r="V1" s="21"/>
      <c r="W1" s="21"/>
      <c r="X1" s="21"/>
      <c r="Y1" s="21"/>
      <c r="Z1" s="21"/>
      <c r="AA1" s="21"/>
      <c r="AB1" s="21"/>
      <c r="AC1" s="21"/>
      <c r="AD1" s="21"/>
      <c r="AE1" s="21"/>
      <c r="AF1" s="21"/>
      <c r="AG1" s="21"/>
      <c r="AH1" s="21"/>
      <c r="AI1" s="21"/>
      <c r="AJ1" s="21"/>
    </row>
    <row r="2" spans="1:36" x14ac:dyDescent="0.25">
      <c r="A2" s="21"/>
      <c r="B2" s="21"/>
      <c r="C2" s="28" t="s">
        <v>312</v>
      </c>
      <c r="D2" s="28"/>
      <c r="E2" s="28"/>
      <c r="F2" s="28"/>
      <c r="G2" s="28"/>
      <c r="H2" s="28"/>
      <c r="I2" s="28"/>
      <c r="J2" s="28"/>
      <c r="K2" s="28"/>
      <c r="L2" s="28"/>
      <c r="M2" s="22"/>
      <c r="N2" s="22"/>
      <c r="O2" s="28" t="s">
        <v>313</v>
      </c>
      <c r="P2" s="28"/>
      <c r="Q2" s="28"/>
      <c r="R2" s="28"/>
      <c r="S2" s="28"/>
      <c r="T2" s="28"/>
      <c r="U2" s="28"/>
      <c r="V2" s="28"/>
      <c r="W2" s="28"/>
      <c r="X2" s="28"/>
      <c r="Y2" s="22"/>
      <c r="Z2" s="22"/>
      <c r="AA2" s="28" t="s">
        <v>310</v>
      </c>
      <c r="AB2" s="28"/>
      <c r="AC2" s="28"/>
      <c r="AD2" s="28"/>
      <c r="AE2" s="28"/>
      <c r="AF2" s="28"/>
      <c r="AG2" s="28"/>
      <c r="AH2" s="28"/>
      <c r="AI2" s="28"/>
      <c r="AJ2" s="28"/>
    </row>
    <row r="3" spans="1:36" x14ac:dyDescent="0.25">
      <c r="A3" s="21"/>
      <c r="B3" s="21"/>
      <c r="C3" s="28"/>
      <c r="D3" s="28"/>
      <c r="E3" s="28"/>
      <c r="F3" s="28"/>
      <c r="G3" s="28"/>
      <c r="H3" s="28"/>
      <c r="I3" s="28"/>
      <c r="J3" s="28"/>
      <c r="K3" s="28"/>
      <c r="L3" s="28"/>
      <c r="M3" s="22"/>
      <c r="N3" s="22"/>
      <c r="O3" s="28"/>
      <c r="P3" s="28"/>
      <c r="Q3" s="28"/>
      <c r="R3" s="28"/>
      <c r="S3" s="28"/>
      <c r="T3" s="28"/>
      <c r="U3" s="28"/>
      <c r="V3" s="28"/>
      <c r="W3" s="28"/>
      <c r="X3" s="28"/>
      <c r="Y3" s="22"/>
      <c r="Z3" s="22"/>
      <c r="AA3" s="28"/>
      <c r="AB3" s="28"/>
      <c r="AC3" s="28"/>
      <c r="AD3" s="28"/>
      <c r="AE3" s="28"/>
      <c r="AF3" s="28"/>
      <c r="AG3" s="28"/>
      <c r="AH3" s="28"/>
      <c r="AI3" s="28"/>
      <c r="AJ3" s="28"/>
    </row>
    <row r="4" spans="1:36" x14ac:dyDescent="0.25">
      <c r="A4" s="21"/>
      <c r="B4" s="21"/>
      <c r="C4" s="21"/>
      <c r="D4" s="21"/>
      <c r="E4" s="21"/>
      <c r="F4" s="21"/>
      <c r="G4" s="21"/>
      <c r="H4" s="21"/>
      <c r="I4" s="21"/>
      <c r="J4" s="21"/>
      <c r="K4" s="21"/>
      <c r="L4" s="21"/>
      <c r="M4" s="21"/>
      <c r="N4" s="21"/>
      <c r="O4" s="21"/>
      <c r="P4" s="21"/>
      <c r="Q4" s="21"/>
      <c r="R4" s="21"/>
      <c r="S4" s="21"/>
      <c r="T4" s="21"/>
      <c r="U4" s="21"/>
      <c r="V4" s="21"/>
      <c r="W4" s="21"/>
      <c r="X4" s="21"/>
      <c r="Y4" s="21"/>
      <c r="Z4" s="21"/>
      <c r="AA4" s="21"/>
      <c r="AB4" s="21"/>
      <c r="AC4" s="21"/>
      <c r="AD4" s="21"/>
      <c r="AE4" s="21"/>
      <c r="AF4" s="21"/>
      <c r="AG4" s="21"/>
      <c r="AH4" s="21"/>
      <c r="AI4" s="21"/>
      <c r="AJ4" s="21"/>
    </row>
    <row r="5" spans="1:36" x14ac:dyDescent="0.25">
      <c r="A5" s="21"/>
      <c r="B5" s="21"/>
      <c r="C5" s="21"/>
      <c r="D5" s="21"/>
      <c r="E5" s="21"/>
      <c r="F5" s="21"/>
      <c r="G5" s="21"/>
      <c r="H5" s="21"/>
      <c r="I5" s="21"/>
      <c r="J5" s="21"/>
      <c r="K5" s="21"/>
      <c r="L5" s="21"/>
      <c r="M5" s="21"/>
      <c r="N5" s="21"/>
      <c r="O5" s="21"/>
      <c r="P5" s="21"/>
      <c r="Q5" s="21"/>
      <c r="R5" s="21"/>
      <c r="S5" s="21"/>
      <c r="T5" s="21"/>
      <c r="U5" s="21"/>
      <c r="V5" s="21"/>
      <c r="W5" s="21"/>
      <c r="X5" s="21"/>
      <c r="Y5" s="21"/>
      <c r="Z5" s="21"/>
      <c r="AA5" s="21"/>
      <c r="AB5" s="21"/>
      <c r="AC5" s="21"/>
      <c r="AD5" s="21"/>
      <c r="AE5" s="21"/>
      <c r="AF5" s="21"/>
      <c r="AG5" s="21"/>
      <c r="AH5" s="21"/>
      <c r="AI5" s="21"/>
      <c r="AJ5" s="21"/>
    </row>
    <row r="6" spans="1:36" x14ac:dyDescent="0.25">
      <c r="A6" s="21"/>
      <c r="B6" s="21"/>
      <c r="C6" s="21"/>
      <c r="D6" s="21"/>
      <c r="E6" s="21"/>
      <c r="F6" s="21"/>
      <c r="G6" s="21"/>
      <c r="H6" s="21"/>
      <c r="I6" s="21"/>
      <c r="J6" s="21"/>
      <c r="K6" s="21"/>
      <c r="L6" s="21"/>
      <c r="M6" s="21"/>
      <c r="N6" s="21"/>
      <c r="O6" s="21"/>
      <c r="P6" s="21"/>
      <c r="Q6" s="21"/>
      <c r="R6" s="21"/>
      <c r="S6" s="21"/>
      <c r="T6" s="21"/>
      <c r="U6" s="21"/>
      <c r="V6" s="21"/>
      <c r="W6" s="21"/>
      <c r="X6" s="21"/>
      <c r="Y6" s="21"/>
      <c r="Z6" s="21"/>
      <c r="AA6" s="21"/>
      <c r="AB6" s="21"/>
      <c r="AC6" s="21"/>
      <c r="AD6" s="21"/>
      <c r="AE6" s="21"/>
      <c r="AF6" s="21"/>
      <c r="AG6" s="21"/>
      <c r="AH6" s="21"/>
      <c r="AI6" s="21"/>
      <c r="AJ6" s="21"/>
    </row>
    <row r="7" spans="1:36" x14ac:dyDescent="0.25">
      <c r="A7" s="21"/>
      <c r="B7" s="21"/>
      <c r="C7" s="21"/>
      <c r="D7" s="21"/>
      <c r="E7" s="21"/>
      <c r="F7" s="21"/>
      <c r="G7" s="21"/>
      <c r="H7" s="21"/>
      <c r="I7" s="21"/>
      <c r="J7" s="21"/>
      <c r="K7" s="21"/>
      <c r="L7" s="21"/>
      <c r="M7" s="21"/>
      <c r="N7" s="21"/>
      <c r="O7" s="21"/>
      <c r="P7" s="21"/>
      <c r="Q7" s="21"/>
      <c r="R7" s="21"/>
      <c r="S7" s="21"/>
      <c r="T7" s="21"/>
      <c r="U7" s="21"/>
      <c r="V7" s="21"/>
      <c r="W7" s="21"/>
      <c r="X7" s="21"/>
      <c r="Y7" s="21"/>
      <c r="Z7" s="21"/>
      <c r="AA7" s="21"/>
      <c r="AB7" s="21"/>
      <c r="AC7" s="21"/>
      <c r="AD7" s="21"/>
      <c r="AE7" s="21"/>
      <c r="AF7" s="21"/>
      <c r="AG7" s="21"/>
      <c r="AH7" s="21"/>
      <c r="AI7" s="21"/>
      <c r="AJ7" s="21"/>
    </row>
    <row r="8" spans="1:36" x14ac:dyDescent="0.25">
      <c r="A8" s="21"/>
      <c r="B8" s="21"/>
      <c r="C8" s="21"/>
      <c r="D8" s="21"/>
      <c r="E8" s="21"/>
      <c r="F8" s="21"/>
      <c r="G8" s="21"/>
      <c r="H8" s="21"/>
      <c r="I8" s="21"/>
      <c r="J8" s="21"/>
      <c r="K8" s="21"/>
      <c r="L8" s="21"/>
      <c r="M8" s="21"/>
      <c r="N8" s="21"/>
      <c r="O8" s="21"/>
      <c r="P8" s="21"/>
      <c r="Q8" s="21"/>
      <c r="R8" s="21"/>
      <c r="S8" s="21"/>
      <c r="T8" s="21"/>
      <c r="U8" s="21"/>
      <c r="V8" s="21"/>
      <c r="W8" s="21"/>
      <c r="X8" s="21"/>
      <c r="Y8" s="21"/>
      <c r="Z8" s="21"/>
      <c r="AA8" s="21"/>
      <c r="AB8" s="21"/>
      <c r="AC8" s="21"/>
      <c r="AD8" s="21"/>
      <c r="AE8" s="21"/>
      <c r="AF8" s="21"/>
      <c r="AG8" s="21"/>
      <c r="AH8" s="21"/>
      <c r="AI8" s="21"/>
      <c r="AJ8" s="21"/>
    </row>
    <row r="9" spans="1:36" x14ac:dyDescent="0.25">
      <c r="A9" s="21"/>
      <c r="B9" s="21"/>
      <c r="C9" s="21"/>
      <c r="D9" s="21"/>
      <c r="E9" s="21"/>
      <c r="F9" s="21"/>
      <c r="G9" s="21"/>
      <c r="H9" s="21"/>
      <c r="I9" s="21"/>
      <c r="J9" s="21"/>
      <c r="K9" s="21"/>
      <c r="L9" s="21"/>
      <c r="M9" s="21"/>
      <c r="N9" s="21"/>
      <c r="O9" s="21"/>
      <c r="P9" s="21"/>
      <c r="Q9" s="21"/>
      <c r="R9" s="21"/>
      <c r="S9" s="21"/>
      <c r="T9" s="21"/>
      <c r="U9" s="21"/>
      <c r="V9" s="21"/>
      <c r="W9" s="21"/>
      <c r="X9" s="21"/>
      <c r="Y9" s="21"/>
      <c r="Z9" s="21"/>
      <c r="AA9" s="21"/>
      <c r="AB9" s="21"/>
      <c r="AC9" s="21"/>
      <c r="AD9" s="21"/>
      <c r="AE9" s="21"/>
      <c r="AF9" s="21"/>
      <c r="AG9" s="21"/>
      <c r="AH9" s="21"/>
      <c r="AI9" s="21"/>
      <c r="AJ9" s="21"/>
    </row>
    <row r="10" spans="1:36" x14ac:dyDescent="0.25">
      <c r="A10" s="21"/>
      <c r="B10" s="21"/>
      <c r="C10" s="21"/>
      <c r="D10" s="21"/>
      <c r="E10" s="21"/>
      <c r="F10" s="21"/>
      <c r="G10" s="21"/>
      <c r="H10" s="21"/>
      <c r="I10" s="21"/>
      <c r="J10" s="21"/>
      <c r="K10" s="21"/>
      <c r="L10" s="21"/>
      <c r="M10" s="21"/>
      <c r="N10" s="21"/>
      <c r="O10" s="21"/>
      <c r="P10" s="21"/>
      <c r="Q10" s="21"/>
      <c r="R10" s="21"/>
      <c r="S10" s="21"/>
      <c r="T10" s="21"/>
      <c r="U10" s="21"/>
      <c r="V10" s="21"/>
      <c r="W10" s="21"/>
      <c r="X10" s="21"/>
      <c r="Y10" s="21"/>
      <c r="Z10" s="21"/>
      <c r="AA10" s="21"/>
      <c r="AB10" s="21"/>
      <c r="AC10" s="21"/>
      <c r="AD10" s="21"/>
      <c r="AE10" s="21"/>
      <c r="AF10" s="21"/>
      <c r="AG10" s="21"/>
      <c r="AH10" s="21"/>
      <c r="AI10" s="21"/>
      <c r="AJ10" s="21"/>
    </row>
    <row r="11" spans="1:36" x14ac:dyDescent="0.25">
      <c r="A11" s="21"/>
      <c r="B11" s="21"/>
      <c r="C11" s="21"/>
      <c r="D11" s="21"/>
      <c r="E11" s="21"/>
      <c r="F11" s="21"/>
      <c r="G11" s="21"/>
      <c r="H11" s="21"/>
      <c r="I11" s="21"/>
      <c r="J11" s="21"/>
      <c r="K11" s="21"/>
      <c r="L11" s="21"/>
      <c r="M11" s="21"/>
      <c r="N11" s="21"/>
      <c r="O11" s="21"/>
      <c r="P11" s="21"/>
      <c r="Q11" s="21"/>
      <c r="R11" s="21"/>
      <c r="S11" s="21"/>
      <c r="T11" s="21"/>
      <c r="U11" s="21"/>
      <c r="V11" s="21"/>
      <c r="W11" s="21"/>
      <c r="X11" s="21"/>
      <c r="Y11" s="21"/>
      <c r="Z11" s="21"/>
      <c r="AA11" s="21"/>
      <c r="AB11" s="21"/>
      <c r="AC11" s="21"/>
      <c r="AD11" s="21"/>
      <c r="AE11" s="21"/>
      <c r="AF11" s="21"/>
      <c r="AG11" s="21"/>
      <c r="AH11" s="21"/>
      <c r="AI11" s="21"/>
      <c r="AJ11" s="21"/>
    </row>
    <row r="12" spans="1:36" x14ac:dyDescent="0.25">
      <c r="A12" s="21"/>
      <c r="B12" s="21"/>
      <c r="C12" s="21"/>
      <c r="D12" s="21"/>
      <c r="E12" s="21"/>
      <c r="F12" s="21"/>
      <c r="G12" s="21"/>
      <c r="H12" s="21"/>
      <c r="I12" s="21"/>
      <c r="J12" s="21"/>
      <c r="K12" s="21"/>
      <c r="L12" s="21"/>
      <c r="M12" s="21"/>
      <c r="N12" s="21"/>
      <c r="O12" s="21"/>
      <c r="P12" s="21"/>
      <c r="Q12" s="21"/>
      <c r="R12" s="21"/>
      <c r="S12" s="21"/>
      <c r="T12" s="21"/>
      <c r="U12" s="21"/>
      <c r="V12" s="21"/>
      <c r="W12" s="21"/>
      <c r="X12" s="21"/>
      <c r="Y12" s="21"/>
      <c r="Z12" s="21"/>
      <c r="AA12" s="21"/>
      <c r="AB12" s="21"/>
      <c r="AC12" s="21"/>
      <c r="AD12" s="21"/>
      <c r="AE12" s="21"/>
      <c r="AF12" s="21"/>
      <c r="AG12" s="21"/>
      <c r="AH12" s="21"/>
      <c r="AI12" s="21"/>
      <c r="AJ12" s="21"/>
    </row>
    <row r="13" spans="1:36" x14ac:dyDescent="0.25">
      <c r="A13" s="21"/>
      <c r="B13" s="21"/>
      <c r="C13" s="21"/>
      <c r="D13" s="21"/>
      <c r="E13" s="21"/>
      <c r="F13" s="21"/>
      <c r="G13" s="21"/>
      <c r="H13" s="21"/>
      <c r="I13" s="21"/>
      <c r="J13" s="21"/>
      <c r="K13" s="21"/>
      <c r="L13" s="21"/>
      <c r="M13" s="21"/>
      <c r="N13" s="21"/>
      <c r="O13" s="21"/>
      <c r="P13" s="21"/>
      <c r="Q13" s="21"/>
      <c r="R13" s="21"/>
      <c r="S13" s="21"/>
      <c r="T13" s="21"/>
      <c r="U13" s="21"/>
      <c r="V13" s="21"/>
      <c r="W13" s="21"/>
      <c r="X13" s="21"/>
      <c r="Y13" s="21"/>
      <c r="Z13" s="21"/>
      <c r="AA13" s="21"/>
      <c r="AB13" s="21"/>
      <c r="AC13" s="21"/>
      <c r="AD13" s="21"/>
      <c r="AE13" s="21"/>
      <c r="AF13" s="21"/>
      <c r="AG13" s="21"/>
      <c r="AH13" s="21"/>
      <c r="AI13" s="21"/>
      <c r="AJ13" s="21"/>
    </row>
    <row r="14" spans="1:36" x14ac:dyDescent="0.25">
      <c r="A14" s="21"/>
      <c r="B14" s="21"/>
      <c r="C14" s="21"/>
      <c r="D14" s="21"/>
      <c r="E14" s="21"/>
      <c r="F14" s="21"/>
      <c r="G14" s="21"/>
      <c r="H14" s="21"/>
      <c r="I14" s="21"/>
      <c r="J14" s="21"/>
      <c r="K14" s="21"/>
      <c r="L14" s="21"/>
      <c r="M14" s="21"/>
      <c r="N14" s="21"/>
      <c r="O14" s="21"/>
      <c r="P14" s="21"/>
      <c r="Q14" s="21"/>
      <c r="R14" s="21"/>
      <c r="S14" s="21"/>
      <c r="T14" s="21"/>
      <c r="U14" s="21"/>
      <c r="V14" s="21"/>
      <c r="W14" s="21"/>
      <c r="X14" s="21"/>
      <c r="Y14" s="21"/>
      <c r="Z14" s="21"/>
      <c r="AA14" s="21"/>
      <c r="AB14" s="21"/>
      <c r="AC14" s="21"/>
      <c r="AD14" s="21"/>
      <c r="AE14" s="21"/>
      <c r="AF14" s="21"/>
      <c r="AG14" s="21"/>
      <c r="AH14" s="21"/>
      <c r="AI14" s="21"/>
      <c r="AJ14" s="21"/>
    </row>
    <row r="15" spans="1:36" x14ac:dyDescent="0.25">
      <c r="A15" s="21"/>
      <c r="B15" s="21"/>
      <c r="C15" s="21"/>
      <c r="D15" s="21"/>
      <c r="E15" s="21"/>
      <c r="F15" s="21"/>
      <c r="G15" s="21"/>
      <c r="H15" s="21"/>
      <c r="I15" s="21"/>
      <c r="J15" s="21"/>
      <c r="K15" s="21"/>
      <c r="L15" s="21"/>
      <c r="M15" s="21"/>
      <c r="N15" s="21"/>
      <c r="O15" s="21"/>
      <c r="P15" s="21"/>
      <c r="Q15" s="21"/>
      <c r="R15" s="21"/>
      <c r="S15" s="21"/>
      <c r="T15" s="21"/>
      <c r="U15" s="21"/>
      <c r="V15" s="21"/>
      <c r="W15" s="21"/>
      <c r="X15" s="21"/>
      <c r="Y15" s="21"/>
      <c r="Z15" s="21"/>
      <c r="AA15" s="21"/>
      <c r="AB15" s="21"/>
      <c r="AC15" s="21"/>
      <c r="AD15" s="21"/>
      <c r="AE15" s="21"/>
      <c r="AF15" s="21"/>
      <c r="AG15" s="21"/>
      <c r="AH15" s="21"/>
      <c r="AI15" s="21"/>
      <c r="AJ15" s="21"/>
    </row>
    <row r="16" spans="1:36" x14ac:dyDescent="0.25">
      <c r="A16" s="21"/>
      <c r="B16" s="21"/>
      <c r="C16" s="21"/>
      <c r="D16" s="21"/>
      <c r="E16" s="21"/>
      <c r="F16" s="21"/>
      <c r="G16" s="21"/>
      <c r="H16" s="21"/>
      <c r="I16" s="21"/>
      <c r="J16" s="21"/>
      <c r="K16" s="21"/>
      <c r="L16" s="21"/>
      <c r="M16" s="21"/>
      <c r="N16" s="21"/>
      <c r="O16" s="21"/>
      <c r="P16" s="21"/>
      <c r="Q16" s="21"/>
      <c r="R16" s="21"/>
      <c r="S16" s="21"/>
      <c r="T16" s="21"/>
      <c r="U16" s="21"/>
      <c r="V16" s="21"/>
      <c r="W16" s="21"/>
      <c r="X16" s="21"/>
      <c r="Y16" s="21"/>
      <c r="Z16" s="21"/>
      <c r="AA16" s="21"/>
      <c r="AB16" s="21"/>
      <c r="AC16" s="21"/>
      <c r="AD16" s="21"/>
      <c r="AE16" s="21"/>
      <c r="AF16" s="21"/>
      <c r="AG16" s="21"/>
      <c r="AH16" s="21"/>
      <c r="AI16" s="21"/>
      <c r="AJ16" s="21"/>
    </row>
    <row r="17" spans="1:36" x14ac:dyDescent="0.25">
      <c r="A17" s="21"/>
      <c r="B17" s="21"/>
      <c r="C17" s="21"/>
      <c r="D17" s="21"/>
      <c r="E17" s="21"/>
      <c r="F17" s="21"/>
      <c r="G17" s="21"/>
      <c r="H17" s="21"/>
      <c r="I17" s="21"/>
      <c r="J17" s="21"/>
      <c r="K17" s="21"/>
      <c r="L17" s="21"/>
      <c r="M17" s="21"/>
      <c r="N17" s="21"/>
      <c r="O17" s="21"/>
      <c r="P17" s="21"/>
      <c r="Q17" s="21"/>
      <c r="R17" s="21"/>
      <c r="S17" s="21"/>
      <c r="T17" s="21"/>
      <c r="U17" s="21"/>
      <c r="V17" s="21"/>
      <c r="W17" s="21"/>
      <c r="X17" s="21"/>
      <c r="Y17" s="21"/>
      <c r="Z17" s="21"/>
      <c r="AA17" s="21"/>
      <c r="AB17" s="21"/>
      <c r="AC17" s="21"/>
      <c r="AD17" s="21"/>
      <c r="AE17" s="21"/>
      <c r="AF17" s="21"/>
      <c r="AG17" s="21"/>
      <c r="AH17" s="21"/>
      <c r="AI17" s="21"/>
      <c r="AJ17" s="21"/>
    </row>
    <row r="18" spans="1:36" x14ac:dyDescent="0.25">
      <c r="A18" s="21"/>
      <c r="B18" s="21"/>
      <c r="C18" s="21"/>
      <c r="D18" s="21"/>
      <c r="E18" s="21"/>
      <c r="F18" s="21"/>
      <c r="G18" s="21"/>
      <c r="H18" s="21"/>
      <c r="I18" s="21"/>
      <c r="J18" s="21"/>
      <c r="K18" s="21"/>
      <c r="L18" s="21"/>
      <c r="M18" s="21"/>
      <c r="N18" s="21"/>
      <c r="O18" s="21"/>
      <c r="P18" s="21"/>
      <c r="Q18" s="21"/>
      <c r="R18" s="21"/>
      <c r="S18" s="21"/>
      <c r="T18" s="21"/>
      <c r="U18" s="21"/>
      <c r="V18" s="21"/>
      <c r="W18" s="21"/>
      <c r="X18" s="21"/>
      <c r="Y18" s="21"/>
      <c r="Z18" s="21"/>
      <c r="AA18" s="21"/>
      <c r="AB18" s="21"/>
      <c r="AC18" s="21"/>
      <c r="AD18" s="21"/>
      <c r="AE18" s="21"/>
      <c r="AF18" s="21"/>
      <c r="AG18" s="21"/>
      <c r="AH18" s="21"/>
      <c r="AI18" s="21"/>
      <c r="AJ18" s="21"/>
    </row>
    <row r="19" spans="1:36" x14ac:dyDescent="0.25">
      <c r="A19" s="21"/>
      <c r="B19" s="21"/>
      <c r="C19" s="21"/>
      <c r="D19" s="21"/>
      <c r="E19" s="21"/>
      <c r="F19" s="21"/>
      <c r="G19" s="21"/>
      <c r="H19" s="21"/>
      <c r="I19" s="21"/>
      <c r="J19" s="21"/>
      <c r="K19" s="21"/>
      <c r="L19" s="21"/>
      <c r="M19" s="21"/>
      <c r="N19" s="21"/>
      <c r="O19" s="21"/>
      <c r="P19" s="21"/>
      <c r="Q19" s="21"/>
      <c r="R19" s="21"/>
      <c r="S19" s="21"/>
      <c r="T19" s="21"/>
      <c r="U19" s="21"/>
      <c r="V19" s="21"/>
      <c r="W19" s="21"/>
      <c r="X19" s="21"/>
      <c r="Y19" s="21"/>
      <c r="Z19" s="21"/>
      <c r="AA19" s="21"/>
      <c r="AB19" s="21"/>
      <c r="AC19" s="21"/>
      <c r="AD19" s="21"/>
      <c r="AE19" s="21"/>
      <c r="AF19" s="21"/>
      <c r="AG19" s="21"/>
      <c r="AH19" s="21"/>
      <c r="AI19" s="21"/>
      <c r="AJ19" s="21"/>
    </row>
    <row r="20" spans="1:36" x14ac:dyDescent="0.25">
      <c r="A20" s="21"/>
      <c r="B20" s="21"/>
      <c r="C20" s="21"/>
      <c r="D20" s="21"/>
      <c r="E20" s="21"/>
      <c r="F20" s="21"/>
      <c r="G20" s="21"/>
      <c r="H20" s="21"/>
      <c r="I20" s="21"/>
      <c r="J20" s="21"/>
      <c r="K20" s="21"/>
      <c r="L20" s="21"/>
      <c r="M20" s="21"/>
      <c r="N20" s="21"/>
      <c r="O20" s="21"/>
      <c r="P20" s="21"/>
      <c r="Q20" s="21"/>
      <c r="R20" s="21"/>
      <c r="S20" s="21"/>
      <c r="T20" s="21"/>
      <c r="U20" s="21"/>
      <c r="V20" s="21"/>
      <c r="W20" s="21"/>
      <c r="X20" s="21"/>
      <c r="Y20" s="21"/>
      <c r="Z20" s="21"/>
      <c r="AA20" s="21"/>
      <c r="AB20" s="21"/>
      <c r="AC20" s="21"/>
      <c r="AD20" s="21"/>
      <c r="AE20" s="21"/>
      <c r="AF20" s="21"/>
      <c r="AG20" s="21"/>
      <c r="AH20" s="21"/>
      <c r="AI20" s="21"/>
      <c r="AJ20" s="21"/>
    </row>
    <row r="21" spans="1:36" x14ac:dyDescent="0.25">
      <c r="A21" s="21"/>
      <c r="B21" s="21"/>
      <c r="C21" s="21"/>
      <c r="D21" s="21"/>
      <c r="E21" s="21"/>
      <c r="F21" s="21"/>
      <c r="G21" s="21"/>
      <c r="H21" s="21"/>
      <c r="I21" s="21"/>
      <c r="J21" s="21"/>
      <c r="K21" s="21"/>
      <c r="L21" s="21"/>
      <c r="M21" s="21"/>
      <c r="N21" s="21"/>
      <c r="O21" s="21"/>
      <c r="P21" s="21"/>
      <c r="Q21" s="21"/>
      <c r="R21" s="21"/>
      <c r="S21" s="21"/>
      <c r="T21" s="21"/>
      <c r="U21" s="21"/>
      <c r="V21" s="21"/>
      <c r="W21" s="21"/>
      <c r="X21" s="21"/>
      <c r="Y21" s="21"/>
      <c r="Z21" s="21"/>
      <c r="AA21" s="21"/>
      <c r="AB21" s="21"/>
      <c r="AC21" s="21"/>
      <c r="AD21" s="21"/>
      <c r="AE21" s="21"/>
      <c r="AF21" s="21"/>
      <c r="AG21" s="21"/>
      <c r="AH21" s="21"/>
      <c r="AI21" s="21"/>
      <c r="AJ21" s="21"/>
    </row>
    <row r="22" spans="1:36" x14ac:dyDescent="0.25">
      <c r="A22" s="21"/>
      <c r="B22" s="21"/>
      <c r="C22" s="21"/>
      <c r="D22" s="21"/>
      <c r="E22" s="21"/>
      <c r="F22" s="21"/>
      <c r="G22" s="21"/>
      <c r="H22" s="21"/>
      <c r="I22" s="21"/>
      <c r="J22" s="21"/>
      <c r="K22" s="21"/>
      <c r="L22" s="21"/>
      <c r="M22" s="21"/>
      <c r="N22" s="21"/>
      <c r="O22" s="21"/>
      <c r="P22" s="21"/>
      <c r="Q22" s="21"/>
      <c r="R22" s="21"/>
      <c r="S22" s="21"/>
      <c r="T22" s="21"/>
      <c r="U22" s="21"/>
      <c r="V22" s="21"/>
      <c r="W22" s="21"/>
      <c r="X22" s="21"/>
      <c r="Y22" s="21"/>
      <c r="Z22" s="21"/>
      <c r="AA22" s="21"/>
      <c r="AB22" s="21"/>
      <c r="AC22" s="21"/>
      <c r="AD22" s="21"/>
      <c r="AE22" s="21"/>
      <c r="AF22" s="21"/>
      <c r="AG22" s="21"/>
      <c r="AH22" s="21"/>
      <c r="AI22" s="21"/>
      <c r="AJ22" s="21"/>
    </row>
    <row r="23" spans="1:36" x14ac:dyDescent="0.25">
      <c r="A23" s="21"/>
      <c r="B23" s="21"/>
      <c r="C23" s="21"/>
      <c r="D23" s="21"/>
      <c r="E23" s="21"/>
      <c r="F23" s="21"/>
      <c r="G23" s="21"/>
      <c r="H23" s="21"/>
      <c r="I23" s="21"/>
      <c r="J23" s="21"/>
      <c r="K23" s="21"/>
      <c r="L23" s="21"/>
      <c r="M23" s="21"/>
      <c r="N23" s="21"/>
      <c r="O23" s="21"/>
      <c r="P23" s="21"/>
      <c r="Q23" s="21"/>
      <c r="R23" s="21"/>
      <c r="S23" s="21"/>
      <c r="T23" s="21"/>
      <c r="U23" s="21"/>
      <c r="V23" s="21"/>
      <c r="W23" s="21"/>
      <c r="X23" s="21"/>
      <c r="Y23" s="21"/>
      <c r="Z23" s="21"/>
      <c r="AA23" s="21"/>
      <c r="AB23" s="21"/>
      <c r="AC23" s="21"/>
      <c r="AD23" s="21"/>
      <c r="AE23" s="21"/>
      <c r="AF23" s="21"/>
      <c r="AG23" s="21"/>
      <c r="AH23" s="21"/>
      <c r="AI23" s="21"/>
      <c r="AJ23" s="21"/>
    </row>
    <row r="24" spans="1:36" x14ac:dyDescent="0.25">
      <c r="A24" s="21"/>
      <c r="B24" s="21"/>
      <c r="C24" s="21"/>
      <c r="D24" s="21"/>
      <c r="E24" s="21"/>
      <c r="F24" s="21"/>
      <c r="G24" s="21"/>
      <c r="H24" s="21"/>
      <c r="I24" s="21"/>
      <c r="J24" s="21"/>
      <c r="K24" s="21"/>
      <c r="L24" s="21"/>
      <c r="M24" s="21"/>
      <c r="N24" s="21"/>
      <c r="O24" s="21"/>
      <c r="P24" s="21"/>
      <c r="Q24" s="21"/>
      <c r="R24" s="21"/>
      <c r="S24" s="21"/>
      <c r="T24" s="21"/>
      <c r="U24" s="21"/>
      <c r="V24" s="21"/>
      <c r="W24" s="21"/>
      <c r="X24" s="21"/>
      <c r="Y24" s="21"/>
      <c r="Z24" s="21"/>
      <c r="AA24" s="21"/>
      <c r="AB24" s="21"/>
      <c r="AC24" s="21"/>
      <c r="AD24" s="21"/>
      <c r="AE24" s="21"/>
      <c r="AF24" s="21"/>
      <c r="AG24" s="21"/>
      <c r="AH24" s="21"/>
      <c r="AI24" s="21"/>
      <c r="AJ24" s="21"/>
    </row>
    <row r="25" spans="1:36" x14ac:dyDescent="0.25">
      <c r="A25" s="21"/>
      <c r="B25" s="21"/>
      <c r="C25" s="21"/>
      <c r="D25" s="21"/>
      <c r="E25" s="21"/>
      <c r="F25" s="21"/>
      <c r="G25" s="21"/>
      <c r="H25" s="21"/>
      <c r="I25" s="21"/>
      <c r="J25" s="21"/>
      <c r="K25" s="21"/>
      <c r="L25" s="21"/>
      <c r="M25" s="21"/>
      <c r="N25" s="21"/>
      <c r="O25" s="21"/>
      <c r="P25" s="21"/>
      <c r="Q25" s="21"/>
      <c r="R25" s="21"/>
      <c r="S25" s="21"/>
      <c r="T25" s="21"/>
      <c r="U25" s="21"/>
      <c r="V25" s="21"/>
      <c r="W25" s="21"/>
      <c r="X25" s="21"/>
      <c r="Y25" s="21"/>
      <c r="Z25" s="21"/>
      <c r="AA25" s="21"/>
      <c r="AB25" s="21"/>
      <c r="AC25" s="21"/>
      <c r="AD25" s="21"/>
      <c r="AE25" s="21"/>
      <c r="AF25" s="21"/>
      <c r="AG25" s="21"/>
      <c r="AH25" s="21"/>
      <c r="AI25" s="21"/>
      <c r="AJ25" s="21"/>
    </row>
    <row r="26" spans="1:36" x14ac:dyDescent="0.25">
      <c r="A26" s="21"/>
      <c r="B26" s="21"/>
      <c r="C26" s="21"/>
      <c r="D26" s="21"/>
      <c r="E26" s="21"/>
      <c r="F26" s="21"/>
      <c r="G26" s="21"/>
      <c r="H26" s="21"/>
      <c r="I26" s="21"/>
      <c r="J26" s="21"/>
      <c r="K26" s="21"/>
      <c r="L26" s="21"/>
      <c r="M26" s="21"/>
      <c r="N26" s="21"/>
      <c r="O26" s="21"/>
      <c r="P26" s="21"/>
      <c r="Q26" s="21"/>
      <c r="R26" s="21"/>
      <c r="S26" s="21"/>
      <c r="T26" s="21"/>
      <c r="U26" s="21"/>
      <c r="V26" s="21"/>
      <c r="W26" s="21"/>
      <c r="X26" s="21"/>
      <c r="Y26" s="21"/>
      <c r="Z26" s="21"/>
      <c r="AA26" s="21"/>
      <c r="AB26" s="21"/>
      <c r="AC26" s="21"/>
      <c r="AD26" s="21"/>
      <c r="AE26" s="21"/>
      <c r="AF26" s="21"/>
      <c r="AG26" s="21"/>
      <c r="AH26" s="21"/>
      <c r="AI26" s="21"/>
      <c r="AJ26" s="21"/>
    </row>
    <row r="27" spans="1:36" x14ac:dyDescent="0.25">
      <c r="A27" s="21"/>
      <c r="B27" s="21"/>
      <c r="C27" s="21"/>
      <c r="D27" s="21"/>
      <c r="E27" s="21"/>
      <c r="F27" s="21"/>
      <c r="G27" s="21"/>
      <c r="H27" s="21"/>
      <c r="I27" s="21"/>
      <c r="J27" s="21"/>
      <c r="K27" s="21"/>
      <c r="L27" s="21"/>
      <c r="M27" s="21"/>
      <c r="N27" s="21"/>
      <c r="O27" s="21"/>
      <c r="P27" s="21"/>
      <c r="Q27" s="21"/>
      <c r="R27" s="21"/>
      <c r="S27" s="21"/>
      <c r="T27" s="21"/>
      <c r="U27" s="21"/>
      <c r="V27" s="21"/>
      <c r="W27" s="21"/>
      <c r="X27" s="21"/>
      <c r="Y27" s="21"/>
      <c r="Z27" s="21"/>
      <c r="AA27" s="21"/>
      <c r="AB27" s="21"/>
      <c r="AC27" s="21"/>
      <c r="AD27" s="21"/>
      <c r="AE27" s="21"/>
      <c r="AF27" s="21"/>
      <c r="AG27" s="21"/>
      <c r="AH27" s="21"/>
      <c r="AI27" s="21"/>
      <c r="AJ27" s="21"/>
    </row>
    <row r="28" spans="1:36" x14ac:dyDescent="0.25">
      <c r="A28" s="21"/>
      <c r="B28" s="21"/>
      <c r="C28" s="21"/>
      <c r="D28" s="21"/>
      <c r="E28" s="21"/>
      <c r="F28" s="21"/>
      <c r="G28" s="21"/>
      <c r="H28" s="21"/>
      <c r="I28" s="21"/>
      <c r="J28" s="21"/>
      <c r="K28" s="21"/>
      <c r="L28" s="21"/>
      <c r="M28" s="21"/>
      <c r="N28" s="21"/>
      <c r="O28" s="21"/>
      <c r="P28" s="21"/>
      <c r="Q28" s="21"/>
      <c r="R28" s="21"/>
      <c r="S28" s="21"/>
      <c r="T28" s="21"/>
      <c r="U28" s="21"/>
      <c r="V28" s="21"/>
      <c r="W28" s="21"/>
      <c r="X28" s="21"/>
      <c r="Y28" s="21"/>
      <c r="Z28" s="21"/>
      <c r="AA28" s="21"/>
      <c r="AB28" s="21"/>
      <c r="AC28" s="21"/>
      <c r="AD28" s="21"/>
      <c r="AE28" s="21"/>
      <c r="AF28" s="21"/>
      <c r="AG28" s="21"/>
      <c r="AH28" s="21"/>
      <c r="AI28" s="21"/>
      <c r="AJ28" s="21"/>
    </row>
    <row r="29" spans="1:36" x14ac:dyDescent="0.25">
      <c r="A29" s="21"/>
      <c r="B29" s="21"/>
      <c r="C29" s="21"/>
      <c r="D29" s="21"/>
      <c r="E29" s="21"/>
      <c r="F29" s="21"/>
      <c r="G29" s="21"/>
      <c r="H29" s="21"/>
      <c r="I29" s="21"/>
      <c r="J29" s="21"/>
      <c r="K29" s="21"/>
      <c r="L29" s="21"/>
      <c r="M29" s="21"/>
      <c r="N29" s="21"/>
      <c r="O29" s="21"/>
      <c r="P29" s="21"/>
      <c r="Q29" s="21"/>
      <c r="R29" s="21"/>
      <c r="S29" s="21"/>
      <c r="T29" s="21"/>
      <c r="U29" s="21"/>
      <c r="V29" s="21"/>
      <c r="W29" s="21"/>
      <c r="X29" s="21"/>
      <c r="Y29" s="21"/>
      <c r="Z29" s="21"/>
      <c r="AA29" s="21"/>
      <c r="AB29" s="21"/>
      <c r="AC29" s="21"/>
      <c r="AD29" s="21"/>
      <c r="AE29" s="21"/>
      <c r="AF29" s="21"/>
      <c r="AG29" s="21"/>
      <c r="AH29" s="21"/>
      <c r="AI29" s="21"/>
      <c r="AJ29" s="21"/>
    </row>
    <row r="30" spans="1:36" x14ac:dyDescent="0.25">
      <c r="A30" s="21"/>
      <c r="B30" s="21"/>
      <c r="C30" s="21"/>
      <c r="D30" s="21"/>
      <c r="E30" s="21"/>
      <c r="F30" s="21"/>
      <c r="G30" s="21"/>
      <c r="H30" s="21"/>
      <c r="I30" s="21"/>
      <c r="J30" s="21"/>
      <c r="K30" s="21"/>
      <c r="L30" s="21"/>
      <c r="M30" s="21"/>
      <c r="N30" s="21"/>
      <c r="O30" s="21"/>
      <c r="P30" s="21"/>
      <c r="Q30" s="21"/>
      <c r="R30" s="21"/>
      <c r="S30" s="21"/>
      <c r="T30" s="21"/>
      <c r="U30" s="21"/>
      <c r="V30" s="21"/>
      <c r="W30" s="21"/>
      <c r="X30" s="21"/>
      <c r="Y30" s="21"/>
      <c r="Z30" s="21"/>
      <c r="AA30" s="21"/>
      <c r="AB30" s="21"/>
      <c r="AC30" s="21"/>
      <c r="AD30" s="21"/>
      <c r="AE30" s="21"/>
      <c r="AF30" s="21"/>
      <c r="AG30" s="21"/>
      <c r="AH30" s="21"/>
      <c r="AI30" s="21"/>
      <c r="AJ30" s="21"/>
    </row>
    <row r="31" spans="1:36" x14ac:dyDescent="0.25">
      <c r="A31" s="21"/>
      <c r="B31" s="21"/>
      <c r="C31" s="21"/>
      <c r="D31" s="21"/>
      <c r="E31" s="21"/>
      <c r="F31" s="21"/>
      <c r="G31" s="21"/>
      <c r="H31" s="21"/>
      <c r="I31" s="21"/>
      <c r="J31" s="21"/>
      <c r="K31" s="21"/>
      <c r="L31" s="21"/>
      <c r="M31" s="21"/>
      <c r="N31" s="21"/>
      <c r="O31" s="21"/>
      <c r="P31" s="21"/>
      <c r="Q31" s="21"/>
      <c r="R31" s="21"/>
      <c r="S31" s="21"/>
      <c r="T31" s="21"/>
      <c r="U31" s="21"/>
      <c r="V31" s="21"/>
      <c r="W31" s="21"/>
      <c r="X31" s="21"/>
      <c r="Y31" s="21"/>
      <c r="Z31" s="21"/>
      <c r="AA31" s="21"/>
      <c r="AB31" s="21"/>
      <c r="AC31" s="21"/>
      <c r="AD31" s="21"/>
      <c r="AE31" s="21"/>
      <c r="AF31" s="21"/>
      <c r="AG31" s="21"/>
      <c r="AH31" s="21"/>
      <c r="AI31" s="21"/>
      <c r="AJ31" s="21"/>
    </row>
    <row r="32" spans="1:36" x14ac:dyDescent="0.25">
      <c r="A32" s="21"/>
      <c r="B32" s="21"/>
      <c r="C32" s="21"/>
      <c r="D32" s="21"/>
      <c r="E32" s="21"/>
      <c r="F32" s="21"/>
      <c r="G32" s="21"/>
      <c r="H32" s="21"/>
      <c r="I32" s="21"/>
      <c r="J32" s="21"/>
      <c r="K32" s="21"/>
      <c r="L32" s="21"/>
      <c r="M32" s="21"/>
      <c r="N32" s="21"/>
      <c r="O32" s="21"/>
      <c r="P32" s="21"/>
      <c r="Q32" s="21"/>
      <c r="R32" s="21"/>
      <c r="S32" s="21"/>
      <c r="T32" s="21"/>
      <c r="U32" s="21"/>
      <c r="V32" s="21"/>
      <c r="W32" s="21"/>
      <c r="X32" s="21"/>
      <c r="Y32" s="21"/>
      <c r="Z32" s="21"/>
      <c r="AA32" s="21"/>
      <c r="AB32" s="21"/>
      <c r="AC32" s="21"/>
      <c r="AD32" s="21"/>
      <c r="AE32" s="21"/>
      <c r="AF32" s="21"/>
      <c r="AG32" s="21"/>
      <c r="AH32" s="21"/>
      <c r="AI32" s="21"/>
      <c r="AJ32" s="21"/>
    </row>
    <row r="33" spans="1:36" x14ac:dyDescent="0.25">
      <c r="A33" s="21"/>
      <c r="B33" s="21"/>
      <c r="C33" s="28" t="s">
        <v>311</v>
      </c>
      <c r="D33" s="28"/>
      <c r="E33" s="28"/>
      <c r="F33" s="28"/>
      <c r="G33" s="28"/>
      <c r="H33" s="28"/>
      <c r="I33" s="28"/>
      <c r="J33" s="28"/>
      <c r="K33" s="28"/>
      <c r="L33" s="28"/>
      <c r="M33" s="21"/>
      <c r="N33" s="21"/>
      <c r="O33" s="21"/>
      <c r="P33" s="21"/>
      <c r="Q33" s="21"/>
      <c r="R33" s="21"/>
      <c r="S33" s="21"/>
      <c r="T33" s="21"/>
      <c r="U33" s="21"/>
      <c r="V33" s="21"/>
      <c r="W33" s="21"/>
      <c r="X33" s="21"/>
      <c r="Y33" s="21"/>
      <c r="Z33" s="21"/>
      <c r="AA33" s="21"/>
      <c r="AB33" s="21"/>
      <c r="AC33" s="21"/>
      <c r="AD33" s="21"/>
      <c r="AE33" s="21"/>
      <c r="AF33" s="21"/>
      <c r="AG33" s="21"/>
      <c r="AH33" s="21"/>
      <c r="AI33" s="21"/>
      <c r="AJ33" s="21"/>
    </row>
    <row r="34" spans="1:36" x14ac:dyDescent="0.25">
      <c r="A34" s="21"/>
      <c r="B34" s="21"/>
      <c r="C34" s="28"/>
      <c r="D34" s="28"/>
      <c r="E34" s="28"/>
      <c r="F34" s="28"/>
      <c r="G34" s="28"/>
      <c r="H34" s="28"/>
      <c r="I34" s="28"/>
      <c r="J34" s="28"/>
      <c r="K34" s="28"/>
      <c r="L34" s="28"/>
      <c r="M34" s="21"/>
      <c r="N34" s="21"/>
      <c r="O34" s="21"/>
      <c r="P34" s="21"/>
      <c r="Q34" s="21"/>
      <c r="R34" s="21"/>
      <c r="S34" s="21"/>
      <c r="T34" s="21"/>
      <c r="U34" s="21"/>
      <c r="V34" s="21"/>
      <c r="W34" s="21"/>
      <c r="X34" s="21"/>
      <c r="Y34" s="21"/>
      <c r="Z34" s="21"/>
      <c r="AA34" s="21"/>
      <c r="AB34" s="21"/>
      <c r="AC34" s="21"/>
      <c r="AD34" s="21"/>
      <c r="AE34" s="21"/>
      <c r="AF34" s="21"/>
      <c r="AG34" s="21"/>
      <c r="AH34" s="21"/>
      <c r="AI34" s="21"/>
      <c r="AJ34" s="21"/>
    </row>
  </sheetData>
  <mergeCells count="4">
    <mergeCell ref="C2:L3"/>
    <mergeCell ref="O2:X3"/>
    <mergeCell ref="AA2:AJ3"/>
    <mergeCell ref="C33:L34"/>
  </mergeCell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4:N27"/>
  <sheetViews>
    <sheetView topLeftCell="A2" workbookViewId="0">
      <selection activeCell="I10" sqref="I10"/>
    </sheetView>
  </sheetViews>
  <sheetFormatPr defaultRowHeight="15" x14ac:dyDescent="0.25"/>
  <cols>
    <col min="1" max="2" width="9.140625" style="22"/>
    <col min="3" max="3" width="15.7109375" style="22" customWidth="1"/>
    <col min="4" max="4" width="15.7109375" style="22" bestFit="1" customWidth="1"/>
    <col min="5" max="5" width="14.7109375" style="22" bestFit="1" customWidth="1"/>
    <col min="6" max="6" width="19" style="22" bestFit="1" customWidth="1"/>
    <col min="7" max="7" width="11.42578125" style="22" bestFit="1" customWidth="1"/>
    <col min="8" max="8" width="13.85546875" style="22" bestFit="1" customWidth="1"/>
    <col min="9" max="9" width="14.42578125" style="22" bestFit="1" customWidth="1"/>
    <col min="10" max="10" width="20" style="22" bestFit="1" customWidth="1"/>
    <col min="11" max="11" width="9.140625" style="22"/>
    <col min="12" max="14" width="11.5703125" style="22" bestFit="1" customWidth="1"/>
    <col min="15" max="16384" width="9.140625" style="22"/>
  </cols>
  <sheetData>
    <row r="4" spans="3:13" x14ac:dyDescent="0.25">
      <c r="C4" s="30" t="s">
        <v>315</v>
      </c>
      <c r="D4" s="30"/>
      <c r="E4" s="30"/>
      <c r="F4" s="30"/>
      <c r="G4" s="30"/>
      <c r="H4" s="30"/>
      <c r="I4" s="30"/>
      <c r="J4" s="30"/>
    </row>
    <row r="5" spans="3:13" ht="15.75" thickBot="1" x14ac:dyDescent="0.3">
      <c r="L5" s="22" t="s">
        <v>316</v>
      </c>
    </row>
    <row r="6" spans="3:13" x14ac:dyDescent="0.25">
      <c r="D6" s="32" t="s">
        <v>317</v>
      </c>
      <c r="E6" s="32" t="s">
        <v>318</v>
      </c>
      <c r="F6" s="32" t="s">
        <v>319</v>
      </c>
      <c r="G6" s="32" t="s">
        <v>320</v>
      </c>
      <c r="H6" s="32" t="s">
        <v>321</v>
      </c>
      <c r="I6" s="32" t="s">
        <v>322</v>
      </c>
      <c r="J6" s="32" t="s">
        <v>323</v>
      </c>
      <c r="L6" s="33" t="s">
        <v>324</v>
      </c>
      <c r="M6" s="33" t="s">
        <v>325</v>
      </c>
    </row>
    <row r="7" spans="3:13" x14ac:dyDescent="0.25">
      <c r="C7" s="32" t="s">
        <v>326</v>
      </c>
      <c r="D7" s="34">
        <v>16</v>
      </c>
      <c r="E7" s="34">
        <v>1</v>
      </c>
      <c r="F7" s="34"/>
      <c r="G7" s="34"/>
      <c r="H7" s="34"/>
      <c r="I7" s="34"/>
      <c r="J7" s="34">
        <v>3</v>
      </c>
      <c r="K7" s="35"/>
      <c r="L7" s="16">
        <f>SUM(D7:J7)</f>
        <v>20</v>
      </c>
      <c r="M7" s="17">
        <f>L7*36</f>
        <v>720</v>
      </c>
    </row>
    <row r="8" spans="3:13" x14ac:dyDescent="0.25">
      <c r="C8" s="32" t="s">
        <v>327</v>
      </c>
      <c r="D8" s="34">
        <v>20</v>
      </c>
      <c r="E8" s="34">
        <v>1</v>
      </c>
      <c r="F8" s="34"/>
      <c r="G8" s="34"/>
      <c r="H8" s="34"/>
      <c r="I8" s="34"/>
      <c r="J8" s="34">
        <v>23</v>
      </c>
      <c r="K8" s="35"/>
      <c r="L8" s="16">
        <f t="shared" ref="L8:L18" si="0">SUM(D8:J8)</f>
        <v>44</v>
      </c>
      <c r="M8" s="17">
        <f t="shared" ref="M8:M18" si="1">L8*36</f>
        <v>1584</v>
      </c>
    </row>
    <row r="9" spans="3:13" x14ac:dyDescent="0.25">
      <c r="C9" s="32" t="s">
        <v>328</v>
      </c>
      <c r="D9" s="34">
        <v>23</v>
      </c>
      <c r="E9" s="34">
        <v>1</v>
      </c>
      <c r="F9" s="34"/>
      <c r="G9" s="34"/>
      <c r="H9" s="34"/>
      <c r="I9" s="34">
        <v>20</v>
      </c>
      <c r="J9" s="34"/>
      <c r="K9" s="35"/>
      <c r="L9" s="16">
        <f t="shared" si="0"/>
        <v>44</v>
      </c>
      <c r="M9" s="17">
        <f t="shared" si="1"/>
        <v>1584</v>
      </c>
    </row>
    <row r="10" spans="3:13" x14ac:dyDescent="0.25">
      <c r="C10" s="32" t="s">
        <v>329</v>
      </c>
      <c r="D10" s="34">
        <v>34</v>
      </c>
      <c r="E10" s="34">
        <v>1</v>
      </c>
      <c r="F10" s="34"/>
      <c r="G10" s="34"/>
      <c r="H10" s="34">
        <v>19</v>
      </c>
      <c r="I10" s="34"/>
      <c r="J10" s="34">
        <v>33.5</v>
      </c>
      <c r="K10" s="35"/>
      <c r="L10" s="16">
        <f t="shared" si="0"/>
        <v>87.5</v>
      </c>
      <c r="M10" s="17">
        <f t="shared" si="1"/>
        <v>3150</v>
      </c>
    </row>
    <row r="11" spans="3:13" x14ac:dyDescent="0.25">
      <c r="C11" s="32" t="s">
        <v>330</v>
      </c>
      <c r="D11" s="34">
        <v>61</v>
      </c>
      <c r="E11" s="34">
        <v>1</v>
      </c>
      <c r="F11" s="34"/>
      <c r="G11" s="34"/>
      <c r="H11" s="34"/>
      <c r="I11" s="34"/>
      <c r="J11" s="34">
        <v>12</v>
      </c>
      <c r="K11" s="35"/>
      <c r="L11" s="16">
        <f t="shared" si="0"/>
        <v>74</v>
      </c>
      <c r="M11" s="17">
        <f t="shared" si="1"/>
        <v>2664</v>
      </c>
    </row>
    <row r="12" spans="3:13" x14ac:dyDescent="0.25">
      <c r="C12" s="32" t="s">
        <v>331</v>
      </c>
      <c r="D12" s="34">
        <v>20</v>
      </c>
      <c r="E12" s="34">
        <v>1</v>
      </c>
      <c r="F12" s="34"/>
      <c r="G12" s="34"/>
      <c r="H12" s="34"/>
      <c r="I12" s="34"/>
      <c r="J12" s="34">
        <v>5</v>
      </c>
      <c r="K12" s="35"/>
      <c r="L12" s="16">
        <f t="shared" si="0"/>
        <v>26</v>
      </c>
      <c r="M12" s="17">
        <f t="shared" si="1"/>
        <v>936</v>
      </c>
    </row>
    <row r="13" spans="3:13" x14ac:dyDescent="0.25">
      <c r="C13" s="32" t="s">
        <v>332</v>
      </c>
      <c r="D13" s="34">
        <v>21</v>
      </c>
      <c r="E13" s="34">
        <v>1</v>
      </c>
      <c r="F13" s="34"/>
      <c r="G13" s="34"/>
      <c r="H13" s="34"/>
      <c r="I13" s="34"/>
      <c r="J13" s="34">
        <v>12</v>
      </c>
      <c r="K13" s="35"/>
      <c r="L13" s="16">
        <f t="shared" si="0"/>
        <v>34</v>
      </c>
      <c r="M13" s="17">
        <f t="shared" si="1"/>
        <v>1224</v>
      </c>
    </row>
    <row r="14" spans="3:13" x14ac:dyDescent="0.25">
      <c r="C14" s="32" t="s">
        <v>333</v>
      </c>
      <c r="D14" s="34">
        <v>20</v>
      </c>
      <c r="E14" s="34">
        <v>1</v>
      </c>
      <c r="F14" s="34"/>
      <c r="G14" s="34"/>
      <c r="H14" s="34"/>
      <c r="I14" s="34"/>
      <c r="J14" s="34">
        <v>6</v>
      </c>
      <c r="K14" s="35"/>
      <c r="L14" s="16">
        <f t="shared" si="0"/>
        <v>27</v>
      </c>
      <c r="M14" s="17">
        <f t="shared" si="1"/>
        <v>972</v>
      </c>
    </row>
    <row r="15" spans="3:13" x14ac:dyDescent="0.25">
      <c r="C15" s="32" t="s">
        <v>334</v>
      </c>
      <c r="D15" s="34">
        <v>20</v>
      </c>
      <c r="E15" s="34">
        <v>1</v>
      </c>
      <c r="F15" s="34"/>
      <c r="G15" s="34"/>
      <c r="H15" s="34"/>
      <c r="I15" s="34"/>
      <c r="J15" s="34"/>
      <c r="K15" s="35"/>
      <c r="L15" s="16">
        <f t="shared" si="0"/>
        <v>21</v>
      </c>
      <c r="M15" s="17">
        <f t="shared" si="1"/>
        <v>756</v>
      </c>
    </row>
    <row r="16" spans="3:13" x14ac:dyDescent="0.25">
      <c r="C16" s="32" t="s">
        <v>335</v>
      </c>
      <c r="D16" s="34">
        <v>16</v>
      </c>
      <c r="E16" s="34">
        <v>1</v>
      </c>
      <c r="F16" s="34"/>
      <c r="G16" s="34"/>
      <c r="H16" s="34"/>
      <c r="I16" s="34"/>
      <c r="J16" s="34"/>
      <c r="K16" s="35"/>
      <c r="L16" s="16">
        <f t="shared" si="0"/>
        <v>17</v>
      </c>
      <c r="M16" s="17">
        <f t="shared" si="1"/>
        <v>612</v>
      </c>
    </row>
    <row r="17" spans="3:14" x14ac:dyDescent="0.25">
      <c r="C17" s="32" t="s">
        <v>336</v>
      </c>
      <c r="D17" s="34">
        <v>20</v>
      </c>
      <c r="E17" s="34">
        <v>1</v>
      </c>
      <c r="F17" s="34"/>
      <c r="G17" s="34"/>
      <c r="H17" s="34"/>
      <c r="I17" s="34"/>
      <c r="J17" s="34">
        <v>24</v>
      </c>
      <c r="K17" s="35"/>
      <c r="L17" s="16">
        <f t="shared" si="0"/>
        <v>45</v>
      </c>
      <c r="M17" s="17">
        <f t="shared" si="1"/>
        <v>1620</v>
      </c>
    </row>
    <row r="18" spans="3:14" x14ac:dyDescent="0.25">
      <c r="C18" s="32" t="s">
        <v>337</v>
      </c>
      <c r="D18" s="34">
        <v>16</v>
      </c>
      <c r="E18" s="34">
        <v>1</v>
      </c>
      <c r="F18" s="34"/>
      <c r="G18" s="34"/>
      <c r="H18" s="34"/>
      <c r="I18" s="34"/>
      <c r="J18" s="34">
        <v>25</v>
      </c>
      <c r="K18" s="35"/>
      <c r="L18" s="16">
        <f t="shared" si="0"/>
        <v>42</v>
      </c>
      <c r="M18" s="17">
        <f t="shared" si="1"/>
        <v>1512</v>
      </c>
    </row>
    <row r="19" spans="3:14" x14ac:dyDescent="0.25">
      <c r="C19" s="32"/>
      <c r="D19" s="34"/>
      <c r="E19" s="34"/>
      <c r="F19" s="34"/>
      <c r="G19" s="34"/>
      <c r="H19" s="34"/>
      <c r="I19" s="34"/>
      <c r="J19" s="34"/>
      <c r="K19" s="35"/>
      <c r="L19" s="16"/>
      <c r="M19" s="17"/>
    </row>
    <row r="20" spans="3:14" x14ac:dyDescent="0.25">
      <c r="C20" s="32" t="s">
        <v>338</v>
      </c>
      <c r="D20" s="34"/>
      <c r="E20" s="34"/>
      <c r="F20" s="34"/>
      <c r="G20" s="34"/>
      <c r="H20" s="34"/>
      <c r="I20" s="34"/>
      <c r="J20" s="34"/>
      <c r="K20" s="35"/>
      <c r="L20" s="16">
        <f>SUM(D20:J20)</f>
        <v>0</v>
      </c>
      <c r="M20" s="17"/>
    </row>
    <row r="21" spans="3:14" x14ac:dyDescent="0.25">
      <c r="C21" s="32" t="s">
        <v>325</v>
      </c>
      <c r="D21" s="36">
        <f>(SUM(D7:D12)*36)+(SUM(D13:D18)*36)</f>
        <v>10332</v>
      </c>
      <c r="E21" s="36">
        <f t="shared" ref="E21:J21" si="2">(SUM(E7:E12)*19)+(SUM(E13:E18)*36)</f>
        <v>330</v>
      </c>
      <c r="F21" s="36">
        <f t="shared" si="2"/>
        <v>0</v>
      </c>
      <c r="G21" s="36">
        <f t="shared" si="2"/>
        <v>0</v>
      </c>
      <c r="H21" s="36">
        <f t="shared" si="2"/>
        <v>361</v>
      </c>
      <c r="I21" s="36">
        <f t="shared" si="2"/>
        <v>380</v>
      </c>
      <c r="J21" s="36">
        <f t="shared" si="2"/>
        <v>3865.5</v>
      </c>
      <c r="K21" s="35"/>
      <c r="L21" s="38">
        <f>SUM(L7:L20)</f>
        <v>481.5</v>
      </c>
      <c r="M21" s="17">
        <f>SUM(M7:M19)</f>
        <v>17334</v>
      </c>
    </row>
    <row r="23" spans="3:14" x14ac:dyDescent="0.25">
      <c r="D23" s="22" t="s">
        <v>339</v>
      </c>
    </row>
    <row r="24" spans="3:14" ht="45" x14ac:dyDescent="0.25">
      <c r="C24" s="3" t="s">
        <v>342</v>
      </c>
      <c r="J24" s="37">
        <v>486</v>
      </c>
      <c r="K24" s="37"/>
      <c r="L24" s="37"/>
      <c r="M24" s="37">
        <f>J24</f>
        <v>486</v>
      </c>
      <c r="N24" s="18"/>
    </row>
    <row r="25" spans="3:14" ht="60" x14ac:dyDescent="0.25">
      <c r="C25" s="3" t="s">
        <v>340</v>
      </c>
      <c r="J25" s="37"/>
      <c r="K25" s="37"/>
      <c r="L25" s="37"/>
      <c r="M25" s="37">
        <f>L25*15</f>
        <v>0</v>
      </c>
    </row>
    <row r="27" spans="3:14" x14ac:dyDescent="0.25">
      <c r="C27" s="22" t="s">
        <v>341</v>
      </c>
      <c r="M27" s="18">
        <f>M25+M24+M21</f>
        <v>17820</v>
      </c>
    </row>
  </sheetData>
  <mergeCells count="1">
    <mergeCell ref="C4:J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C3" sqref="C3"/>
    </sheetView>
  </sheetViews>
  <sheetFormatPr defaultRowHeight="15" x14ac:dyDescent="0.25"/>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F45"/>
  <sheetViews>
    <sheetView workbookViewId="0">
      <selection activeCell="C35" sqref="C35"/>
    </sheetView>
  </sheetViews>
  <sheetFormatPr defaultRowHeight="15" x14ac:dyDescent="0.25"/>
  <sheetData>
    <row r="45" spans="6:6" x14ac:dyDescent="0.25">
      <c r="F45" t="s">
        <v>0</v>
      </c>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4:AC5"/>
  <sheetViews>
    <sheetView workbookViewId="0">
      <selection activeCell="B38" sqref="B38"/>
    </sheetView>
  </sheetViews>
  <sheetFormatPr defaultRowHeight="15" x14ac:dyDescent="0.25"/>
  <sheetData>
    <row r="4" spans="2:29" x14ac:dyDescent="0.25">
      <c r="B4" s="31" t="s">
        <v>314</v>
      </c>
      <c r="C4" s="31"/>
      <c r="D4" s="31"/>
      <c r="E4" s="31"/>
      <c r="F4" s="31"/>
      <c r="G4" s="31"/>
      <c r="H4" s="31"/>
      <c r="I4" s="31"/>
      <c r="J4" s="31"/>
      <c r="K4" s="31"/>
      <c r="L4" s="31"/>
      <c r="M4" s="31"/>
      <c r="N4" s="31"/>
      <c r="Q4" s="31" t="s">
        <v>436</v>
      </c>
      <c r="R4" s="31"/>
      <c r="S4" s="31"/>
      <c r="T4" s="31"/>
      <c r="U4" s="31"/>
      <c r="V4" s="31"/>
      <c r="W4" s="31"/>
      <c r="X4" s="31"/>
      <c r="Y4" s="31"/>
      <c r="Z4" s="31"/>
      <c r="AA4" s="31"/>
      <c r="AB4" s="31"/>
      <c r="AC4" s="31"/>
    </row>
    <row r="5" spans="2:29" x14ac:dyDescent="0.25">
      <c r="B5" s="31"/>
      <c r="C5" s="31"/>
      <c r="D5" s="31"/>
      <c r="E5" s="31"/>
      <c r="F5" s="31"/>
      <c r="G5" s="31"/>
      <c r="H5" s="31"/>
      <c r="I5" s="31"/>
      <c r="J5" s="31"/>
      <c r="K5" s="31"/>
      <c r="L5" s="31"/>
      <c r="M5" s="31"/>
      <c r="N5" s="31"/>
      <c r="Q5" s="31"/>
      <c r="R5" s="31"/>
      <c r="S5" s="31"/>
      <c r="T5" s="31"/>
      <c r="U5" s="31"/>
      <c r="V5" s="31"/>
      <c r="W5" s="31"/>
      <c r="X5" s="31"/>
      <c r="Y5" s="31"/>
      <c r="Z5" s="31"/>
      <c r="AA5" s="31"/>
      <c r="AB5" s="31"/>
      <c r="AC5" s="31"/>
    </row>
  </sheetData>
  <mergeCells count="2">
    <mergeCell ref="B4:N5"/>
    <mergeCell ref="Q4:AC5"/>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
  <sheetViews>
    <sheetView topLeftCell="A2" workbookViewId="0">
      <selection activeCell="X35" sqref="X35"/>
    </sheetView>
  </sheetViews>
  <sheetFormatPr defaultRowHeight="15" x14ac:dyDescent="0.25"/>
  <sheetData>
    <row r="2" spans="3:3" x14ac:dyDescent="0.25">
      <c r="C2" t="s">
        <v>351</v>
      </c>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1"/>
  <sheetViews>
    <sheetView workbookViewId="0">
      <selection activeCell="I35" sqref="I35"/>
    </sheetView>
  </sheetViews>
  <sheetFormatPr defaultRowHeight="15" x14ac:dyDescent="0.25"/>
  <cols>
    <col min="1" max="1" width="5.85546875" style="22" bestFit="1" customWidth="1"/>
    <col min="2" max="2" width="30.85546875" style="22" bestFit="1" customWidth="1"/>
    <col min="3" max="3" width="44.140625" style="22" bestFit="1" customWidth="1"/>
    <col min="4" max="4" width="6.28515625" style="22" bestFit="1" customWidth="1"/>
    <col min="5" max="5" width="8.140625" style="22" bestFit="1" customWidth="1"/>
    <col min="6" max="6" width="10" style="22" bestFit="1" customWidth="1"/>
    <col min="7" max="7" width="9.140625" style="22"/>
    <col min="8" max="8" width="5.85546875" style="22" bestFit="1" customWidth="1"/>
    <col min="9" max="9" width="30.85546875" style="22" bestFit="1" customWidth="1"/>
    <col min="10" max="10" width="44.140625" style="22" bestFit="1" customWidth="1"/>
    <col min="11" max="11" width="6.28515625" style="22" bestFit="1" customWidth="1"/>
    <col min="12" max="12" width="8.140625" style="22" bestFit="1" customWidth="1"/>
    <col min="13" max="13" width="10" style="22" bestFit="1" customWidth="1"/>
    <col min="14" max="14" width="9.140625" style="22"/>
    <col min="15" max="15" width="5.85546875" style="22" bestFit="1" customWidth="1"/>
    <col min="16" max="16" width="30.85546875" style="22" bestFit="1" customWidth="1"/>
    <col min="17" max="17" width="38" style="22" bestFit="1" customWidth="1"/>
    <col min="18" max="18" width="6.28515625" style="22" bestFit="1" customWidth="1"/>
    <col min="19" max="19" width="7.140625" style="22" bestFit="1" customWidth="1"/>
    <col min="20" max="20" width="10" style="22" bestFit="1" customWidth="1"/>
    <col min="21" max="16384" width="9.140625" style="22"/>
  </cols>
  <sheetData>
    <row r="1" spans="1:20" ht="15.75" thickBot="1" x14ac:dyDescent="0.3">
      <c r="A1" s="39" t="s">
        <v>352</v>
      </c>
      <c r="B1" s="40"/>
      <c r="C1" s="40"/>
      <c r="D1" s="40"/>
      <c r="E1" s="40"/>
      <c r="F1" s="41"/>
      <c r="H1" s="39" t="s">
        <v>352</v>
      </c>
      <c r="I1" s="40"/>
      <c r="J1" s="40"/>
      <c r="K1" s="40"/>
      <c r="L1" s="40"/>
      <c r="M1" s="41"/>
      <c r="O1" s="39" t="s">
        <v>352</v>
      </c>
      <c r="P1" s="40"/>
      <c r="Q1" s="40"/>
      <c r="R1" s="40"/>
      <c r="S1" s="40"/>
      <c r="T1" s="41"/>
    </row>
    <row r="2" spans="1:20" x14ac:dyDescent="0.25">
      <c r="A2" s="42" t="s">
        <v>353</v>
      </c>
      <c r="B2" s="42" t="s">
        <v>354</v>
      </c>
      <c r="C2" s="42" t="s">
        <v>355</v>
      </c>
      <c r="D2" s="42" t="s">
        <v>356</v>
      </c>
      <c r="E2" s="42" t="s">
        <v>357</v>
      </c>
      <c r="F2" s="42" t="s">
        <v>358</v>
      </c>
      <c r="G2" s="43"/>
      <c r="H2" s="42" t="s">
        <v>353</v>
      </c>
      <c r="I2" s="42" t="s">
        <v>354</v>
      </c>
      <c r="J2" s="42" t="s">
        <v>359</v>
      </c>
      <c r="K2" s="42" t="s">
        <v>356</v>
      </c>
      <c r="L2" s="42" t="s">
        <v>357</v>
      </c>
      <c r="M2" s="42" t="s">
        <v>358</v>
      </c>
      <c r="N2" s="43"/>
      <c r="O2" s="42" t="s">
        <v>353</v>
      </c>
      <c r="P2" s="42" t="s">
        <v>354</v>
      </c>
      <c r="Q2" s="42" t="s">
        <v>360</v>
      </c>
      <c r="R2" s="42" t="s">
        <v>356</v>
      </c>
      <c r="S2" s="42" t="s">
        <v>357</v>
      </c>
      <c r="T2" s="42" t="s">
        <v>358</v>
      </c>
    </row>
    <row r="3" spans="1:20" x14ac:dyDescent="0.25">
      <c r="A3" s="16" t="s">
        <v>361</v>
      </c>
      <c r="B3" s="16" t="s">
        <v>362</v>
      </c>
      <c r="C3" s="44">
        <f>0/2</f>
        <v>0</v>
      </c>
      <c r="D3" s="45" t="s">
        <v>363</v>
      </c>
      <c r="E3" s="46">
        <v>1</v>
      </c>
      <c r="F3" s="47" t="s">
        <v>364</v>
      </c>
      <c r="H3" s="16" t="s">
        <v>361</v>
      </c>
      <c r="I3" s="16" t="s">
        <v>362</v>
      </c>
      <c r="J3" s="48">
        <f>0/2</f>
        <v>0</v>
      </c>
      <c r="K3" s="45" t="s">
        <v>363</v>
      </c>
      <c r="L3" s="46">
        <v>1</v>
      </c>
      <c r="M3" s="47" t="s">
        <v>364</v>
      </c>
      <c r="O3" s="16" t="s">
        <v>361</v>
      </c>
      <c r="P3" s="16" t="s">
        <v>362</v>
      </c>
      <c r="Q3" s="48">
        <f>1/2</f>
        <v>0.5</v>
      </c>
      <c r="R3" s="45" t="s">
        <v>365</v>
      </c>
      <c r="S3" s="46">
        <v>0.5</v>
      </c>
      <c r="T3" s="49" t="s">
        <v>366</v>
      </c>
    </row>
    <row r="4" spans="1:20" x14ac:dyDescent="0.25">
      <c r="A4" s="16" t="s">
        <v>367</v>
      </c>
      <c r="B4" s="16" t="s">
        <v>368</v>
      </c>
      <c r="C4" s="44">
        <f>5/6</f>
        <v>0.83333333333333337</v>
      </c>
      <c r="D4" s="45" t="s">
        <v>369</v>
      </c>
      <c r="E4" s="46">
        <v>0.17</v>
      </c>
      <c r="F4" s="49" t="s">
        <v>366</v>
      </c>
      <c r="H4" s="16" t="s">
        <v>367</v>
      </c>
      <c r="I4" s="16" t="s">
        <v>368</v>
      </c>
      <c r="J4" s="48">
        <f>0/6</f>
        <v>0</v>
      </c>
      <c r="K4" s="45" t="s">
        <v>370</v>
      </c>
      <c r="L4" s="46">
        <v>1</v>
      </c>
      <c r="M4" s="47" t="s">
        <v>364</v>
      </c>
      <c r="O4" s="16" t="s">
        <v>367</v>
      </c>
      <c r="P4" s="16" t="s">
        <v>368</v>
      </c>
      <c r="Q4" s="48">
        <f>2/5</f>
        <v>0.4</v>
      </c>
      <c r="R4" s="45" t="s">
        <v>371</v>
      </c>
      <c r="S4" s="46">
        <v>0.6</v>
      </c>
      <c r="T4" s="47" t="s">
        <v>372</v>
      </c>
    </row>
    <row r="5" spans="1:20" x14ac:dyDescent="0.25">
      <c r="A5" s="16" t="s">
        <v>373</v>
      </c>
      <c r="B5" s="16" t="s">
        <v>374</v>
      </c>
      <c r="C5" s="44">
        <f>0/5</f>
        <v>0</v>
      </c>
      <c r="D5" s="45" t="s">
        <v>375</v>
      </c>
      <c r="E5" s="46">
        <v>1</v>
      </c>
      <c r="F5" s="47" t="s">
        <v>364</v>
      </c>
      <c r="H5" s="16" t="s">
        <v>373</v>
      </c>
      <c r="I5" s="16" t="s">
        <v>374</v>
      </c>
      <c r="J5" s="48">
        <f>0/5</f>
        <v>0</v>
      </c>
      <c r="K5" s="45" t="s">
        <v>375</v>
      </c>
      <c r="L5" s="46">
        <v>1</v>
      </c>
      <c r="M5" s="47" t="s">
        <v>364</v>
      </c>
      <c r="O5" s="16" t="s">
        <v>373</v>
      </c>
      <c r="P5" s="16" t="s">
        <v>374</v>
      </c>
      <c r="Q5" s="48">
        <f>1/5</f>
        <v>0.2</v>
      </c>
      <c r="R5" s="45" t="s">
        <v>376</v>
      </c>
      <c r="S5" s="46">
        <v>0.8</v>
      </c>
      <c r="T5" s="47" t="s">
        <v>377</v>
      </c>
    </row>
    <row r="6" spans="1:20" x14ac:dyDescent="0.25">
      <c r="A6" s="16" t="s">
        <v>378</v>
      </c>
      <c r="B6" s="16" t="s">
        <v>379</v>
      </c>
      <c r="C6" s="44">
        <f>3/6</f>
        <v>0.5</v>
      </c>
      <c r="D6" s="45" t="s">
        <v>380</v>
      </c>
      <c r="E6" s="46">
        <v>0.5</v>
      </c>
      <c r="F6" s="49" t="s">
        <v>366</v>
      </c>
      <c r="H6" s="16" t="s">
        <v>378</v>
      </c>
      <c r="I6" s="16" t="s">
        <v>379</v>
      </c>
      <c r="J6" s="48">
        <f>3/6</f>
        <v>0.5</v>
      </c>
      <c r="K6" s="45" t="s">
        <v>380</v>
      </c>
      <c r="L6" s="46">
        <v>0.5</v>
      </c>
      <c r="M6" s="49" t="s">
        <v>366</v>
      </c>
      <c r="O6" s="16" t="s">
        <v>378</v>
      </c>
      <c r="P6" s="16" t="s">
        <v>379</v>
      </c>
      <c r="Q6" s="48">
        <f>2/6</f>
        <v>0.33333333333333331</v>
      </c>
      <c r="R6" s="45" t="s">
        <v>381</v>
      </c>
      <c r="S6" s="46">
        <v>0.67</v>
      </c>
      <c r="T6" s="47" t="s">
        <v>372</v>
      </c>
    </row>
    <row r="7" spans="1:20" x14ac:dyDescent="0.25">
      <c r="A7" s="16" t="s">
        <v>382</v>
      </c>
      <c r="B7" s="16" t="s">
        <v>383</v>
      </c>
      <c r="C7" s="44">
        <f>4/4</f>
        <v>1</v>
      </c>
      <c r="D7" s="45" t="s">
        <v>384</v>
      </c>
      <c r="E7" s="46">
        <v>0</v>
      </c>
      <c r="F7" s="49" t="s">
        <v>366</v>
      </c>
      <c r="H7" s="16" t="s">
        <v>382</v>
      </c>
      <c r="I7" s="16" t="s">
        <v>383</v>
      </c>
      <c r="J7" s="48">
        <f>0/4</f>
        <v>0</v>
      </c>
      <c r="K7" s="45" t="s">
        <v>385</v>
      </c>
      <c r="L7" s="46">
        <v>1</v>
      </c>
      <c r="M7" s="47" t="s">
        <v>364</v>
      </c>
      <c r="O7" s="16" t="s">
        <v>382</v>
      </c>
      <c r="P7" s="16" t="s">
        <v>383</v>
      </c>
      <c r="Q7" s="48">
        <f>0/4</f>
        <v>0</v>
      </c>
      <c r="R7" s="45" t="s">
        <v>385</v>
      </c>
      <c r="S7" s="46">
        <v>1</v>
      </c>
      <c r="T7" s="47" t="s">
        <v>364</v>
      </c>
    </row>
    <row r="8" spans="1:20" x14ac:dyDescent="0.25">
      <c r="A8" s="16" t="s">
        <v>386</v>
      </c>
      <c r="B8" s="16" t="s">
        <v>387</v>
      </c>
      <c r="C8" s="44">
        <f>4/5</f>
        <v>0.8</v>
      </c>
      <c r="D8" s="45" t="s">
        <v>388</v>
      </c>
      <c r="E8" s="46">
        <v>0.2</v>
      </c>
      <c r="F8" s="49" t="s">
        <v>366</v>
      </c>
      <c r="H8" s="16" t="s">
        <v>386</v>
      </c>
      <c r="I8" s="16" t="s">
        <v>387</v>
      </c>
      <c r="J8" s="48">
        <f>0/5</f>
        <v>0</v>
      </c>
      <c r="K8" s="45" t="s">
        <v>375</v>
      </c>
      <c r="L8" s="46">
        <v>1</v>
      </c>
      <c r="M8" s="47" t="s">
        <v>364</v>
      </c>
      <c r="O8" s="16" t="s">
        <v>386</v>
      </c>
      <c r="P8" s="16" t="s">
        <v>387</v>
      </c>
      <c r="Q8" s="48">
        <f>2/5</f>
        <v>0.4</v>
      </c>
      <c r="R8" s="45" t="s">
        <v>371</v>
      </c>
      <c r="S8" s="46">
        <v>0.6</v>
      </c>
      <c r="T8" s="47" t="s">
        <v>372</v>
      </c>
    </row>
    <row r="9" spans="1:20" x14ac:dyDescent="0.25">
      <c r="A9" s="16" t="s">
        <v>389</v>
      </c>
      <c r="B9" s="16" t="s">
        <v>390</v>
      </c>
      <c r="C9" s="44">
        <f>1/1</f>
        <v>1</v>
      </c>
      <c r="D9" s="45" t="s">
        <v>391</v>
      </c>
      <c r="E9" s="46">
        <v>0</v>
      </c>
      <c r="F9" s="49" t="s">
        <v>366</v>
      </c>
      <c r="H9" s="16" t="s">
        <v>389</v>
      </c>
      <c r="I9" s="16" t="s">
        <v>390</v>
      </c>
      <c r="J9" s="48">
        <f>0/1</f>
        <v>0</v>
      </c>
      <c r="K9" s="45" t="s">
        <v>392</v>
      </c>
      <c r="L9" s="46">
        <v>1</v>
      </c>
      <c r="M9" s="47" t="s">
        <v>364</v>
      </c>
      <c r="O9" s="16" t="s">
        <v>389</v>
      </c>
      <c r="P9" s="16" t="s">
        <v>390</v>
      </c>
      <c r="Q9" s="48">
        <f>0/1</f>
        <v>0</v>
      </c>
      <c r="R9" s="45" t="s">
        <v>392</v>
      </c>
      <c r="S9" s="46">
        <v>1</v>
      </c>
      <c r="T9" s="47" t="s">
        <v>364</v>
      </c>
    </row>
    <row r="10" spans="1:20" x14ac:dyDescent="0.25">
      <c r="A10" s="16" t="s">
        <v>393</v>
      </c>
      <c r="B10" s="16" t="s">
        <v>394</v>
      </c>
      <c r="C10" s="44">
        <f>3/4</f>
        <v>0.75</v>
      </c>
      <c r="D10" s="45" t="s">
        <v>395</v>
      </c>
      <c r="E10" s="46">
        <v>0.25</v>
      </c>
      <c r="F10" s="49" t="s">
        <v>366</v>
      </c>
      <c r="H10" s="16" t="s">
        <v>393</v>
      </c>
      <c r="I10" s="16" t="s">
        <v>394</v>
      </c>
      <c r="J10" s="48">
        <f>0/4</f>
        <v>0</v>
      </c>
      <c r="K10" s="45" t="s">
        <v>385</v>
      </c>
      <c r="L10" s="46">
        <v>1</v>
      </c>
      <c r="M10" s="47" t="s">
        <v>364</v>
      </c>
      <c r="O10" s="16" t="s">
        <v>393</v>
      </c>
      <c r="P10" s="16" t="s">
        <v>394</v>
      </c>
      <c r="Q10" s="48">
        <f>2/4</f>
        <v>0.5</v>
      </c>
      <c r="R10" s="45" t="s">
        <v>396</v>
      </c>
      <c r="S10" s="46">
        <v>0.5</v>
      </c>
      <c r="T10" s="49" t="s">
        <v>366</v>
      </c>
    </row>
    <row r="11" spans="1:20" x14ac:dyDescent="0.25">
      <c r="A11" s="16" t="s">
        <v>397</v>
      </c>
      <c r="B11" s="16" t="s">
        <v>398</v>
      </c>
      <c r="C11" s="44">
        <f>3/4</f>
        <v>0.75</v>
      </c>
      <c r="D11" s="45" t="s">
        <v>395</v>
      </c>
      <c r="E11" s="46">
        <v>0.25</v>
      </c>
      <c r="F11" s="49" t="s">
        <v>366</v>
      </c>
      <c r="H11" s="16" t="s">
        <v>397</v>
      </c>
      <c r="I11" s="16" t="s">
        <v>398</v>
      </c>
      <c r="J11" s="48">
        <f>0/4</f>
        <v>0</v>
      </c>
      <c r="K11" s="45" t="s">
        <v>385</v>
      </c>
      <c r="L11" s="46">
        <v>1</v>
      </c>
      <c r="M11" s="47" t="s">
        <v>364</v>
      </c>
      <c r="O11" s="16" t="s">
        <v>397</v>
      </c>
      <c r="P11" s="16" t="s">
        <v>398</v>
      </c>
      <c r="Q11" s="48">
        <f>1/4</f>
        <v>0.25</v>
      </c>
      <c r="R11" s="45" t="s">
        <v>399</v>
      </c>
      <c r="S11" s="46">
        <v>0.75</v>
      </c>
      <c r="T11" s="47" t="s">
        <v>400</v>
      </c>
    </row>
    <row r="12" spans="1:20" x14ac:dyDescent="0.25">
      <c r="A12" s="16" t="s">
        <v>401</v>
      </c>
      <c r="B12" s="16" t="s">
        <v>402</v>
      </c>
      <c r="C12" s="44">
        <f>5/6</f>
        <v>0.83333333333333337</v>
      </c>
      <c r="D12" s="45" t="s">
        <v>369</v>
      </c>
      <c r="E12" s="46">
        <v>0.17</v>
      </c>
      <c r="F12" s="49" t="s">
        <v>366</v>
      </c>
      <c r="H12" s="16" t="s">
        <v>401</v>
      </c>
      <c r="I12" s="16" t="s">
        <v>402</v>
      </c>
      <c r="J12" s="48">
        <f>0/6</f>
        <v>0</v>
      </c>
      <c r="K12" s="45" t="s">
        <v>370</v>
      </c>
      <c r="L12" s="46">
        <v>1</v>
      </c>
      <c r="M12" s="47" t="s">
        <v>364</v>
      </c>
      <c r="O12" s="16" t="s">
        <v>401</v>
      </c>
      <c r="P12" s="16" t="s">
        <v>402</v>
      </c>
      <c r="Q12" s="48">
        <f>5/6</f>
        <v>0.83333333333333337</v>
      </c>
      <c r="R12" s="45" t="s">
        <v>369</v>
      </c>
      <c r="S12" s="46">
        <v>0.17</v>
      </c>
      <c r="T12" s="49" t="s">
        <v>366</v>
      </c>
    </row>
    <row r="13" spans="1:20" x14ac:dyDescent="0.25">
      <c r="A13" s="16" t="s">
        <v>403</v>
      </c>
      <c r="B13" s="16" t="s">
        <v>404</v>
      </c>
      <c r="C13" s="44">
        <f>5/6</f>
        <v>0.83333333333333337</v>
      </c>
      <c r="D13" s="45" t="s">
        <v>369</v>
      </c>
      <c r="E13" s="46">
        <v>0.17</v>
      </c>
      <c r="F13" s="49" t="s">
        <v>366</v>
      </c>
      <c r="H13" s="16" t="s">
        <v>403</v>
      </c>
      <c r="I13" s="16" t="s">
        <v>404</v>
      </c>
      <c r="J13" s="48">
        <f>1/6</f>
        <v>0.16666666666666666</v>
      </c>
      <c r="K13" s="45" t="s">
        <v>405</v>
      </c>
      <c r="L13" s="46">
        <v>0.83</v>
      </c>
      <c r="M13" s="47" t="s">
        <v>377</v>
      </c>
      <c r="O13" s="16" t="s">
        <v>403</v>
      </c>
      <c r="P13" s="16" t="s">
        <v>404</v>
      </c>
      <c r="Q13" s="48">
        <f>5/6</f>
        <v>0.83333333333333337</v>
      </c>
      <c r="R13" s="45" t="s">
        <v>369</v>
      </c>
      <c r="S13" s="46">
        <v>0.17</v>
      </c>
      <c r="T13" s="49" t="s">
        <v>366</v>
      </c>
    </row>
    <row r="14" spans="1:20" x14ac:dyDescent="0.25">
      <c r="A14" s="16" t="s">
        <v>406</v>
      </c>
      <c r="B14" s="16" t="s">
        <v>407</v>
      </c>
      <c r="C14" s="44">
        <f>6/6</f>
        <v>1</v>
      </c>
      <c r="D14" s="45" t="s">
        <v>408</v>
      </c>
      <c r="E14" s="46">
        <v>0</v>
      </c>
      <c r="F14" s="49" t="s">
        <v>366</v>
      </c>
      <c r="H14" s="16" t="s">
        <v>406</v>
      </c>
      <c r="I14" s="16" t="s">
        <v>407</v>
      </c>
      <c r="J14" s="48">
        <f>0/6</f>
        <v>0</v>
      </c>
      <c r="K14" s="45" t="s">
        <v>370</v>
      </c>
      <c r="L14" s="46">
        <v>1</v>
      </c>
      <c r="M14" s="47" t="s">
        <v>364</v>
      </c>
      <c r="O14" s="16" t="s">
        <v>406</v>
      </c>
      <c r="P14" s="16" t="s">
        <v>407</v>
      </c>
      <c r="Q14" s="48">
        <f>1/6</f>
        <v>0.16666666666666666</v>
      </c>
      <c r="R14" s="45" t="s">
        <v>405</v>
      </c>
      <c r="S14" s="46">
        <v>0.83</v>
      </c>
      <c r="T14" s="47" t="s">
        <v>377</v>
      </c>
    </row>
    <row r="15" spans="1:20" x14ac:dyDescent="0.25">
      <c r="A15" s="16" t="s">
        <v>409</v>
      </c>
      <c r="B15" s="16" t="s">
        <v>410</v>
      </c>
      <c r="C15" s="44">
        <f>4/5</f>
        <v>0.8</v>
      </c>
      <c r="D15" s="45" t="s">
        <v>388</v>
      </c>
      <c r="E15" s="46">
        <v>0.2</v>
      </c>
      <c r="F15" s="49" t="s">
        <v>366</v>
      </c>
      <c r="H15" s="16" t="s">
        <v>409</v>
      </c>
      <c r="I15" s="16" t="s">
        <v>410</v>
      </c>
      <c r="J15" s="48">
        <f>1/5</f>
        <v>0.2</v>
      </c>
      <c r="K15" s="45" t="s">
        <v>376</v>
      </c>
      <c r="L15" s="46">
        <v>0.8</v>
      </c>
      <c r="M15" s="47" t="s">
        <v>377</v>
      </c>
      <c r="O15" s="16" t="s">
        <v>409</v>
      </c>
      <c r="P15" s="16" t="s">
        <v>410</v>
      </c>
      <c r="Q15" s="48">
        <f>2/5</f>
        <v>0.4</v>
      </c>
      <c r="R15" s="45" t="s">
        <v>371</v>
      </c>
      <c r="S15" s="46">
        <v>0.6</v>
      </c>
      <c r="T15" s="47" t="s">
        <v>372</v>
      </c>
    </row>
    <row r="16" spans="1:20" x14ac:dyDescent="0.25">
      <c r="A16" s="16" t="s">
        <v>411</v>
      </c>
      <c r="B16" s="16" t="s">
        <v>412</v>
      </c>
      <c r="C16" s="44">
        <f>6/6</f>
        <v>1</v>
      </c>
      <c r="D16" s="45" t="s">
        <v>408</v>
      </c>
      <c r="E16" s="46">
        <v>0</v>
      </c>
      <c r="F16" s="49" t="s">
        <v>366</v>
      </c>
      <c r="H16" s="16" t="s">
        <v>411</v>
      </c>
      <c r="I16" s="16" t="s">
        <v>412</v>
      </c>
      <c r="J16" s="48">
        <f>1/6</f>
        <v>0.16666666666666666</v>
      </c>
      <c r="K16" s="45" t="s">
        <v>405</v>
      </c>
      <c r="L16" s="46">
        <v>0.83</v>
      </c>
      <c r="M16" s="47" t="s">
        <v>377</v>
      </c>
      <c r="O16" s="16" t="s">
        <v>411</v>
      </c>
      <c r="P16" s="16" t="s">
        <v>412</v>
      </c>
      <c r="Q16" s="48">
        <f>2/6</f>
        <v>0.33333333333333331</v>
      </c>
      <c r="R16" s="45" t="s">
        <v>381</v>
      </c>
      <c r="S16" s="46">
        <v>0.67</v>
      </c>
      <c r="T16" s="47" t="s">
        <v>372</v>
      </c>
    </row>
    <row r="17" spans="1:20" x14ac:dyDescent="0.25">
      <c r="A17" s="16" t="s">
        <v>413</v>
      </c>
      <c r="B17" s="16" t="s">
        <v>414</v>
      </c>
      <c r="C17" s="44">
        <f>6/6</f>
        <v>1</v>
      </c>
      <c r="D17" s="45" t="s">
        <v>408</v>
      </c>
      <c r="E17" s="46">
        <v>0</v>
      </c>
      <c r="F17" s="49" t="s">
        <v>366</v>
      </c>
      <c r="H17" s="16" t="s">
        <v>413</v>
      </c>
      <c r="I17" s="16" t="s">
        <v>414</v>
      </c>
      <c r="J17" s="48">
        <f>0/6</f>
        <v>0</v>
      </c>
      <c r="K17" s="45" t="s">
        <v>370</v>
      </c>
      <c r="L17" s="46">
        <v>1</v>
      </c>
      <c r="M17" s="47" t="s">
        <v>364</v>
      </c>
      <c r="O17" s="16" t="s">
        <v>413</v>
      </c>
      <c r="P17" s="16" t="s">
        <v>414</v>
      </c>
      <c r="Q17" s="48">
        <f>4/6</f>
        <v>0.66666666666666663</v>
      </c>
      <c r="R17" s="45" t="s">
        <v>415</v>
      </c>
      <c r="S17" s="46">
        <v>0.33</v>
      </c>
      <c r="T17" s="49" t="s">
        <v>366</v>
      </c>
    </row>
    <row r="18" spans="1:20" x14ac:dyDescent="0.25">
      <c r="A18" s="16" t="s">
        <v>416</v>
      </c>
      <c r="B18" s="16" t="s">
        <v>417</v>
      </c>
      <c r="C18" s="50" t="s">
        <v>418</v>
      </c>
      <c r="D18" s="47" t="s">
        <v>418</v>
      </c>
      <c r="E18" s="50" t="s">
        <v>418</v>
      </c>
      <c r="F18" s="47" t="s">
        <v>418</v>
      </c>
      <c r="H18" s="16" t="s">
        <v>416</v>
      </c>
      <c r="I18" s="16" t="s">
        <v>417</v>
      </c>
      <c r="J18" s="50" t="s">
        <v>418</v>
      </c>
      <c r="K18" s="47" t="s">
        <v>418</v>
      </c>
      <c r="L18" s="50" t="s">
        <v>418</v>
      </c>
      <c r="M18" s="47" t="s">
        <v>418</v>
      </c>
      <c r="O18" s="16" t="s">
        <v>416</v>
      </c>
      <c r="P18" s="16" t="s">
        <v>417</v>
      </c>
      <c r="Q18" s="48">
        <f>5/6</f>
        <v>0.83333333333333337</v>
      </c>
      <c r="R18" s="45" t="s">
        <v>369</v>
      </c>
      <c r="S18" s="46">
        <v>0.17</v>
      </c>
      <c r="T18" s="49" t="s">
        <v>366</v>
      </c>
    </row>
    <row r="19" spans="1:20" x14ac:dyDescent="0.25">
      <c r="A19" s="16" t="s">
        <v>419</v>
      </c>
      <c r="B19" s="16" t="s">
        <v>420</v>
      </c>
      <c r="C19" s="44">
        <f>1/2</f>
        <v>0.5</v>
      </c>
      <c r="D19" s="45" t="s">
        <v>365</v>
      </c>
      <c r="E19" s="46">
        <v>0.5</v>
      </c>
      <c r="F19" s="49" t="s">
        <v>366</v>
      </c>
      <c r="H19" s="16" t="s">
        <v>419</v>
      </c>
      <c r="I19" s="16" t="s">
        <v>420</v>
      </c>
      <c r="J19" s="44">
        <f>0/2</f>
        <v>0</v>
      </c>
      <c r="K19" s="45" t="s">
        <v>363</v>
      </c>
      <c r="L19" s="46">
        <v>1</v>
      </c>
      <c r="M19" s="47" t="s">
        <v>364</v>
      </c>
      <c r="O19" s="16" t="s">
        <v>419</v>
      </c>
      <c r="P19" s="16" t="s">
        <v>420</v>
      </c>
      <c r="Q19" s="44">
        <f>1/2</f>
        <v>0.5</v>
      </c>
      <c r="R19" s="45" t="s">
        <v>365</v>
      </c>
      <c r="S19" s="46">
        <v>0.5</v>
      </c>
      <c r="T19" s="49" t="s">
        <v>366</v>
      </c>
    </row>
    <row r="20" spans="1:20" x14ac:dyDescent="0.25">
      <c r="A20" s="16" t="s">
        <v>421</v>
      </c>
      <c r="B20" s="16" t="s">
        <v>422</v>
      </c>
      <c r="C20" s="44">
        <f>4/6</f>
        <v>0.66666666666666663</v>
      </c>
      <c r="D20" s="45" t="s">
        <v>415</v>
      </c>
      <c r="E20" s="46">
        <v>0.33</v>
      </c>
      <c r="F20" s="49" t="s">
        <v>366</v>
      </c>
      <c r="H20" s="16" t="s">
        <v>421</v>
      </c>
      <c r="I20" s="16" t="s">
        <v>422</v>
      </c>
      <c r="J20" s="48">
        <f>1/6</f>
        <v>0.16666666666666666</v>
      </c>
      <c r="K20" s="45" t="s">
        <v>405</v>
      </c>
      <c r="L20" s="46">
        <v>0.83</v>
      </c>
      <c r="M20" s="47" t="s">
        <v>377</v>
      </c>
      <c r="O20" s="16" t="s">
        <v>421</v>
      </c>
      <c r="P20" s="16" t="s">
        <v>422</v>
      </c>
      <c r="Q20" s="48">
        <f>3/6</f>
        <v>0.5</v>
      </c>
      <c r="R20" s="45" t="s">
        <v>380</v>
      </c>
      <c r="S20" s="46">
        <v>0.5</v>
      </c>
      <c r="T20" s="49" t="s">
        <v>366</v>
      </c>
    </row>
    <row r="21" spans="1:20" x14ac:dyDescent="0.25">
      <c r="A21" s="16" t="s">
        <v>423</v>
      </c>
      <c r="B21" s="16" t="s">
        <v>424</v>
      </c>
      <c r="C21" s="44">
        <f>6/6</f>
        <v>1</v>
      </c>
      <c r="D21" s="45" t="s">
        <v>408</v>
      </c>
      <c r="E21" s="46">
        <v>0</v>
      </c>
      <c r="F21" s="49" t="s">
        <v>366</v>
      </c>
      <c r="H21" s="16" t="s">
        <v>423</v>
      </c>
      <c r="I21" s="16" t="s">
        <v>424</v>
      </c>
      <c r="J21" s="48">
        <f>0/6</f>
        <v>0</v>
      </c>
      <c r="K21" s="45" t="s">
        <v>370</v>
      </c>
      <c r="L21" s="46">
        <v>1</v>
      </c>
      <c r="M21" s="47" t="s">
        <v>364</v>
      </c>
      <c r="O21" s="16" t="s">
        <v>423</v>
      </c>
      <c r="P21" s="16" t="s">
        <v>424</v>
      </c>
      <c r="Q21" s="48">
        <f>3/6</f>
        <v>0.5</v>
      </c>
      <c r="R21" s="45" t="s">
        <v>380</v>
      </c>
      <c r="S21" s="46">
        <v>0.5</v>
      </c>
      <c r="T21" s="49" t="s">
        <v>366</v>
      </c>
    </row>
    <row r="22" spans="1:20" x14ac:dyDescent="0.25">
      <c r="A22" s="16" t="s">
        <v>425</v>
      </c>
      <c r="B22" s="16" t="s">
        <v>426</v>
      </c>
      <c r="C22" s="51" t="s">
        <v>418</v>
      </c>
      <c r="D22" s="47" t="s">
        <v>418</v>
      </c>
      <c r="E22" s="50" t="s">
        <v>418</v>
      </c>
      <c r="F22" s="47" t="s">
        <v>418</v>
      </c>
      <c r="H22" s="16" t="s">
        <v>425</v>
      </c>
      <c r="I22" s="16" t="s">
        <v>426</v>
      </c>
      <c r="J22" s="51" t="s">
        <v>418</v>
      </c>
      <c r="K22" s="47" t="s">
        <v>418</v>
      </c>
      <c r="L22" s="50" t="s">
        <v>418</v>
      </c>
      <c r="M22" s="47" t="s">
        <v>418</v>
      </c>
      <c r="O22" s="16" t="s">
        <v>425</v>
      </c>
      <c r="P22" s="16" t="s">
        <v>426</v>
      </c>
      <c r="Q22" s="51" t="s">
        <v>418</v>
      </c>
      <c r="R22" s="47" t="s">
        <v>418</v>
      </c>
      <c r="S22" s="50" t="s">
        <v>418</v>
      </c>
      <c r="T22" s="47" t="s">
        <v>418</v>
      </c>
    </row>
    <row r="23" spans="1:20" x14ac:dyDescent="0.25">
      <c r="A23" s="16" t="s">
        <v>427</v>
      </c>
      <c r="B23" s="16" t="s">
        <v>428</v>
      </c>
      <c r="C23" s="44">
        <f>6/6</f>
        <v>1</v>
      </c>
      <c r="D23" s="45" t="s">
        <v>408</v>
      </c>
      <c r="E23" s="46">
        <v>0</v>
      </c>
      <c r="F23" s="49" t="s">
        <v>366</v>
      </c>
      <c r="H23" s="16" t="s">
        <v>427</v>
      </c>
      <c r="I23" s="16" t="s">
        <v>428</v>
      </c>
      <c r="J23" s="48">
        <f>0/6</f>
        <v>0</v>
      </c>
      <c r="K23" s="45" t="s">
        <v>370</v>
      </c>
      <c r="L23" s="46">
        <v>1</v>
      </c>
      <c r="M23" s="47" t="s">
        <v>364</v>
      </c>
      <c r="O23" s="16" t="s">
        <v>427</v>
      </c>
      <c r="P23" s="16" t="s">
        <v>428</v>
      </c>
      <c r="Q23" s="48">
        <f>2/6</f>
        <v>0.33333333333333331</v>
      </c>
      <c r="R23" s="45" t="s">
        <v>381</v>
      </c>
      <c r="S23" s="46">
        <v>0.67</v>
      </c>
      <c r="T23" s="47" t="s">
        <v>372</v>
      </c>
    </row>
    <row r="24" spans="1:20" x14ac:dyDescent="0.25">
      <c r="A24" s="16" t="s">
        <v>429</v>
      </c>
      <c r="B24" s="16" t="s">
        <v>430</v>
      </c>
      <c r="C24" s="44">
        <f>6/6</f>
        <v>1</v>
      </c>
      <c r="D24" s="45" t="s">
        <v>408</v>
      </c>
      <c r="E24" s="46">
        <v>0</v>
      </c>
      <c r="F24" s="49" t="s">
        <v>366</v>
      </c>
      <c r="H24" s="16" t="s">
        <v>429</v>
      </c>
      <c r="I24" s="16" t="s">
        <v>430</v>
      </c>
      <c r="J24" s="48">
        <f>4/6</f>
        <v>0.66666666666666663</v>
      </c>
      <c r="K24" s="45" t="s">
        <v>415</v>
      </c>
      <c r="L24" s="46">
        <v>0.33</v>
      </c>
      <c r="M24" s="49" t="s">
        <v>366</v>
      </c>
      <c r="O24" s="16" t="s">
        <v>429</v>
      </c>
      <c r="P24" s="16" t="s">
        <v>430</v>
      </c>
      <c r="Q24" s="48">
        <f>5/6</f>
        <v>0.83333333333333337</v>
      </c>
      <c r="R24" s="45" t="s">
        <v>369</v>
      </c>
      <c r="S24" s="46">
        <v>0.17</v>
      </c>
      <c r="T24" s="49" t="s">
        <v>366</v>
      </c>
    </row>
    <row r="25" spans="1:20" x14ac:dyDescent="0.25">
      <c r="A25" s="16" t="s">
        <v>431</v>
      </c>
      <c r="B25" s="16" t="s">
        <v>432</v>
      </c>
      <c r="C25" s="44">
        <f>6/6</f>
        <v>1</v>
      </c>
      <c r="D25" s="45" t="s">
        <v>408</v>
      </c>
      <c r="E25" s="46">
        <v>0</v>
      </c>
      <c r="F25" s="49" t="s">
        <v>366</v>
      </c>
      <c r="H25" s="16" t="s">
        <v>431</v>
      </c>
      <c r="I25" s="16" t="s">
        <v>432</v>
      </c>
      <c r="J25" s="48">
        <f>3/6</f>
        <v>0.5</v>
      </c>
      <c r="K25" s="45" t="s">
        <v>380</v>
      </c>
      <c r="L25" s="46">
        <v>0.5</v>
      </c>
      <c r="M25" s="49" t="s">
        <v>366</v>
      </c>
      <c r="O25" s="16" t="s">
        <v>431</v>
      </c>
      <c r="P25" s="16" t="s">
        <v>432</v>
      </c>
      <c r="Q25" s="48">
        <f>3/6</f>
        <v>0.5</v>
      </c>
      <c r="R25" s="45" t="s">
        <v>380</v>
      </c>
      <c r="S25" s="46">
        <v>0.5</v>
      </c>
      <c r="T25" s="49" t="s">
        <v>366</v>
      </c>
    </row>
    <row r="26" spans="1:20" ht="15.75" thickBot="1" x14ac:dyDescent="0.3"/>
    <row r="27" spans="1:20" ht="15.75" thickBot="1" x14ac:dyDescent="0.3">
      <c r="A27" s="39" t="s">
        <v>352</v>
      </c>
      <c r="B27" s="40"/>
      <c r="C27" s="40"/>
      <c r="D27" s="40"/>
      <c r="E27" s="40"/>
      <c r="F27" s="41"/>
      <c r="G27" s="29"/>
    </row>
    <row r="28" spans="1:20" x14ac:dyDescent="0.25">
      <c r="A28" s="42" t="s">
        <v>353</v>
      </c>
      <c r="B28" s="42" t="s">
        <v>354</v>
      </c>
      <c r="C28" s="42" t="s">
        <v>433</v>
      </c>
      <c r="D28" s="42" t="s">
        <v>356</v>
      </c>
      <c r="E28" s="42" t="s">
        <v>357</v>
      </c>
      <c r="F28" s="42" t="s">
        <v>358</v>
      </c>
      <c r="G28" s="43"/>
    </row>
    <row r="29" spans="1:20" x14ac:dyDescent="0.25">
      <c r="A29" s="16" t="s">
        <v>373</v>
      </c>
      <c r="B29" s="16" t="s">
        <v>374</v>
      </c>
      <c r="C29" s="52">
        <f>0/5</f>
        <v>0</v>
      </c>
      <c r="D29" s="53" t="s">
        <v>375</v>
      </c>
      <c r="E29" s="54">
        <v>1</v>
      </c>
      <c r="F29" s="55" t="s">
        <v>364</v>
      </c>
      <c r="G29" s="56"/>
    </row>
    <row r="30" spans="1:20" x14ac:dyDescent="0.25">
      <c r="A30" s="16" t="s">
        <v>378</v>
      </c>
      <c r="B30" s="16" t="s">
        <v>379</v>
      </c>
      <c r="C30" s="52">
        <f>0/5</f>
        <v>0</v>
      </c>
      <c r="D30" s="53" t="s">
        <v>375</v>
      </c>
      <c r="E30" s="54">
        <v>1</v>
      </c>
      <c r="F30" s="55" t="s">
        <v>364</v>
      </c>
      <c r="G30" s="57"/>
    </row>
    <row r="31" spans="1:20" x14ac:dyDescent="0.25">
      <c r="D31" s="58"/>
      <c r="E31" s="58"/>
      <c r="F31" s="58"/>
      <c r="G31" s="58"/>
    </row>
  </sheetData>
  <mergeCells count="4">
    <mergeCell ref="A1:F1"/>
    <mergeCell ref="H1:M1"/>
    <mergeCell ref="O1:T1"/>
    <mergeCell ref="A27:F27"/>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5"/>
  <sheetViews>
    <sheetView topLeftCell="A11" workbookViewId="0">
      <selection activeCell="A11" sqref="A1:XFD1048576"/>
    </sheetView>
  </sheetViews>
  <sheetFormatPr defaultRowHeight="15" x14ac:dyDescent="0.25"/>
  <cols>
    <col min="1" max="1" width="5.85546875" style="22" bestFit="1" customWidth="1"/>
    <col min="2" max="2" width="30.85546875" style="22" bestFit="1" customWidth="1"/>
    <col min="3" max="3" width="38" style="22" bestFit="1" customWidth="1"/>
    <col min="4" max="4" width="6.28515625" style="22" bestFit="1" customWidth="1"/>
    <col min="5" max="16384" width="9.140625" style="22"/>
  </cols>
  <sheetData>
    <row r="1" spans="1:4" ht="15.75" thickBot="1" x14ac:dyDescent="0.3">
      <c r="A1" s="59" t="s">
        <v>434</v>
      </c>
      <c r="B1" s="60"/>
      <c r="C1" s="60"/>
      <c r="D1" s="61"/>
    </row>
    <row r="2" spans="1:4" x14ac:dyDescent="0.25">
      <c r="A2" s="62" t="s">
        <v>353</v>
      </c>
      <c r="B2" s="62" t="s">
        <v>354</v>
      </c>
      <c r="C2" s="62" t="s">
        <v>360</v>
      </c>
      <c r="D2" s="62" t="s">
        <v>356</v>
      </c>
    </row>
    <row r="3" spans="1:4" x14ac:dyDescent="0.25">
      <c r="A3" s="16" t="s">
        <v>361</v>
      </c>
      <c r="B3" s="16" t="s">
        <v>362</v>
      </c>
      <c r="C3" s="52">
        <f>0/5</f>
        <v>0</v>
      </c>
      <c r="D3" s="53" t="s">
        <v>375</v>
      </c>
    </row>
    <row r="4" spans="1:4" x14ac:dyDescent="0.25">
      <c r="A4" s="16" t="s">
        <v>367</v>
      </c>
      <c r="B4" s="16" t="s">
        <v>368</v>
      </c>
      <c r="C4" s="52">
        <f>0/6</f>
        <v>0</v>
      </c>
      <c r="D4" s="53" t="s">
        <v>370</v>
      </c>
    </row>
    <row r="5" spans="1:4" x14ac:dyDescent="0.25">
      <c r="A5" s="16" t="s">
        <v>373</v>
      </c>
      <c r="B5" s="16" t="s">
        <v>374</v>
      </c>
      <c r="C5" s="52">
        <f>0/6</f>
        <v>0</v>
      </c>
      <c r="D5" s="53" t="s">
        <v>370</v>
      </c>
    </row>
    <row r="6" spans="1:4" x14ac:dyDescent="0.25">
      <c r="A6" s="16" t="s">
        <v>378</v>
      </c>
      <c r="B6" s="16" t="s">
        <v>379</v>
      </c>
      <c r="C6" s="52">
        <f>0/6</f>
        <v>0</v>
      </c>
      <c r="D6" s="53" t="s">
        <v>370</v>
      </c>
    </row>
    <row r="7" spans="1:4" x14ac:dyDescent="0.25">
      <c r="A7" s="16" t="s">
        <v>382</v>
      </c>
      <c r="B7" s="16" t="s">
        <v>383</v>
      </c>
      <c r="C7" s="63" t="s">
        <v>418</v>
      </c>
      <c r="D7" s="55" t="s">
        <v>418</v>
      </c>
    </row>
    <row r="8" spans="1:4" x14ac:dyDescent="0.25">
      <c r="A8" s="16" t="s">
        <v>386</v>
      </c>
      <c r="B8" s="16" t="s">
        <v>387</v>
      </c>
      <c r="C8" s="52">
        <f>0/6</f>
        <v>0</v>
      </c>
      <c r="D8" s="53" t="s">
        <v>370</v>
      </c>
    </row>
    <row r="9" spans="1:4" x14ac:dyDescent="0.25">
      <c r="A9" s="16" t="s">
        <v>389</v>
      </c>
      <c r="B9" s="16" t="s">
        <v>390</v>
      </c>
      <c r="C9" s="52">
        <f>0/3</f>
        <v>0</v>
      </c>
      <c r="D9" s="53" t="s">
        <v>435</v>
      </c>
    </row>
    <row r="10" spans="1:4" x14ac:dyDescent="0.25">
      <c r="A10" s="16" t="s">
        <v>393</v>
      </c>
      <c r="B10" s="16" t="s">
        <v>394</v>
      </c>
      <c r="C10" s="52">
        <f>0/6</f>
        <v>0</v>
      </c>
      <c r="D10" s="53" t="s">
        <v>370</v>
      </c>
    </row>
    <row r="11" spans="1:4" x14ac:dyDescent="0.25">
      <c r="A11" s="16" t="s">
        <v>397</v>
      </c>
      <c r="B11" s="16" t="s">
        <v>398</v>
      </c>
      <c r="C11" s="63" t="s">
        <v>418</v>
      </c>
      <c r="D11" s="55" t="s">
        <v>418</v>
      </c>
    </row>
    <row r="12" spans="1:4" x14ac:dyDescent="0.25">
      <c r="A12" s="16" t="s">
        <v>401</v>
      </c>
      <c r="B12" s="16" t="s">
        <v>402</v>
      </c>
      <c r="C12" s="52">
        <f>2/6</f>
        <v>0.33333333333333331</v>
      </c>
      <c r="D12" s="53" t="s">
        <v>381</v>
      </c>
    </row>
    <row r="13" spans="1:4" x14ac:dyDescent="0.25">
      <c r="A13" s="16" t="s">
        <v>403</v>
      </c>
      <c r="B13" s="16" t="s">
        <v>404</v>
      </c>
      <c r="C13" s="52">
        <f>1/6</f>
        <v>0.16666666666666666</v>
      </c>
      <c r="D13" s="53" t="s">
        <v>405</v>
      </c>
    </row>
    <row r="14" spans="1:4" x14ac:dyDescent="0.25">
      <c r="A14" s="16" t="s">
        <v>406</v>
      </c>
      <c r="B14" s="16" t="s">
        <v>407</v>
      </c>
      <c r="C14" s="52">
        <f>2/6</f>
        <v>0.33333333333333331</v>
      </c>
      <c r="D14" s="53" t="s">
        <v>381</v>
      </c>
    </row>
    <row r="15" spans="1:4" x14ac:dyDescent="0.25">
      <c r="A15" s="16" t="s">
        <v>409</v>
      </c>
      <c r="B15" s="16" t="s">
        <v>410</v>
      </c>
      <c r="C15" s="52">
        <f>1/6</f>
        <v>0.16666666666666666</v>
      </c>
      <c r="D15" s="53" t="s">
        <v>405</v>
      </c>
    </row>
    <row r="16" spans="1:4" x14ac:dyDescent="0.25">
      <c r="A16" s="16" t="s">
        <v>411</v>
      </c>
      <c r="B16" s="16" t="s">
        <v>412</v>
      </c>
      <c r="C16" s="52">
        <f>1/6</f>
        <v>0.16666666666666666</v>
      </c>
      <c r="D16" s="53" t="s">
        <v>405</v>
      </c>
    </row>
    <row r="17" spans="1:4" x14ac:dyDescent="0.25">
      <c r="A17" s="16" t="s">
        <v>413</v>
      </c>
      <c r="B17" s="16" t="s">
        <v>414</v>
      </c>
      <c r="C17" s="52">
        <f>1/6</f>
        <v>0.16666666666666666</v>
      </c>
      <c r="D17" s="53" t="s">
        <v>405</v>
      </c>
    </row>
    <row r="18" spans="1:4" x14ac:dyDescent="0.25">
      <c r="A18" s="16" t="s">
        <v>416</v>
      </c>
      <c r="B18" s="16" t="s">
        <v>417</v>
      </c>
      <c r="C18" s="52">
        <f>1/6</f>
        <v>0.16666666666666666</v>
      </c>
      <c r="D18" s="53" t="s">
        <v>405</v>
      </c>
    </row>
    <row r="19" spans="1:4" x14ac:dyDescent="0.25">
      <c r="A19" s="16" t="s">
        <v>419</v>
      </c>
      <c r="B19" s="16" t="s">
        <v>420</v>
      </c>
      <c r="C19" s="52">
        <f>0/3</f>
        <v>0</v>
      </c>
      <c r="D19" s="53" t="s">
        <v>435</v>
      </c>
    </row>
    <row r="20" spans="1:4" x14ac:dyDescent="0.25">
      <c r="A20" s="16" t="s">
        <v>421</v>
      </c>
      <c r="B20" s="16" t="s">
        <v>422</v>
      </c>
      <c r="C20" s="52">
        <f>0/5</f>
        <v>0</v>
      </c>
      <c r="D20" s="53" t="s">
        <v>375</v>
      </c>
    </row>
    <row r="21" spans="1:4" x14ac:dyDescent="0.25">
      <c r="A21" s="16" t="s">
        <v>423</v>
      </c>
      <c r="B21" s="16" t="s">
        <v>424</v>
      </c>
      <c r="C21" s="52">
        <f>1/6</f>
        <v>0.16666666666666666</v>
      </c>
      <c r="D21" s="53" t="s">
        <v>405</v>
      </c>
    </row>
    <row r="22" spans="1:4" x14ac:dyDescent="0.25">
      <c r="A22" s="16" t="s">
        <v>425</v>
      </c>
      <c r="B22" s="16" t="s">
        <v>426</v>
      </c>
      <c r="C22" s="63" t="s">
        <v>418</v>
      </c>
      <c r="D22" s="55" t="s">
        <v>418</v>
      </c>
    </row>
    <row r="23" spans="1:4" x14ac:dyDescent="0.25">
      <c r="A23" s="16" t="s">
        <v>427</v>
      </c>
      <c r="B23" s="16" t="s">
        <v>428</v>
      </c>
      <c r="C23" s="52">
        <f>0/6</f>
        <v>0</v>
      </c>
      <c r="D23" s="53" t="s">
        <v>370</v>
      </c>
    </row>
    <row r="24" spans="1:4" x14ac:dyDescent="0.25">
      <c r="A24" s="16" t="s">
        <v>429</v>
      </c>
      <c r="B24" s="16" t="s">
        <v>430</v>
      </c>
      <c r="C24" s="52">
        <f>1/5</f>
        <v>0.2</v>
      </c>
      <c r="D24" s="53" t="s">
        <v>376</v>
      </c>
    </row>
    <row r="25" spans="1:4" x14ac:dyDescent="0.25">
      <c r="A25" s="16" t="s">
        <v>431</v>
      </c>
      <c r="B25" s="16" t="s">
        <v>432</v>
      </c>
      <c r="C25" s="52">
        <f>0/6</f>
        <v>0</v>
      </c>
      <c r="D25" s="53" t="s">
        <v>370</v>
      </c>
    </row>
  </sheetData>
  <mergeCells count="1">
    <mergeCell ref="A1:D1"/>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16"/>
  <sheetViews>
    <sheetView workbookViewId="0">
      <selection activeCell="E17" sqref="E17"/>
    </sheetView>
  </sheetViews>
  <sheetFormatPr defaultRowHeight="15" x14ac:dyDescent="0.25"/>
  <cols>
    <col min="1" max="1" width="10.7109375" bestFit="1" customWidth="1"/>
    <col min="2" max="2" width="49.28515625" bestFit="1" customWidth="1"/>
    <col min="3" max="3" width="18.42578125" bestFit="1" customWidth="1"/>
    <col min="4" max="4" width="105.28515625" bestFit="1" customWidth="1"/>
    <col min="5" max="5" width="18.7109375" customWidth="1"/>
    <col min="6" max="6" width="16" customWidth="1"/>
  </cols>
  <sheetData>
    <row r="2" spans="1:6" ht="30" x14ac:dyDescent="0.25">
      <c r="A2" t="s">
        <v>14</v>
      </c>
      <c r="B2" t="s">
        <v>15</v>
      </c>
      <c r="C2" t="s">
        <v>16</v>
      </c>
      <c r="D2" t="s">
        <v>17</v>
      </c>
      <c r="E2" s="3" t="s">
        <v>18</v>
      </c>
      <c r="F2" s="3" t="s">
        <v>19</v>
      </c>
    </row>
    <row r="3" spans="1:6" s="1" customFormat="1" x14ac:dyDescent="0.25">
      <c r="A3" s="2">
        <v>45119</v>
      </c>
      <c r="B3" s="1" t="s">
        <v>1</v>
      </c>
      <c r="C3" s="1" t="s">
        <v>2</v>
      </c>
      <c r="D3" s="1" t="s">
        <v>3</v>
      </c>
      <c r="E3" s="1">
        <v>15</v>
      </c>
    </row>
    <row r="4" spans="1:6" s="1" customFormat="1" x14ac:dyDescent="0.25">
      <c r="A4" s="2">
        <v>45143</v>
      </c>
      <c r="B4" s="1" t="s">
        <v>4</v>
      </c>
      <c r="C4" s="1" t="s">
        <v>5</v>
      </c>
      <c r="E4" s="1">
        <v>20</v>
      </c>
    </row>
    <row r="5" spans="1:6" s="1" customFormat="1" x14ac:dyDescent="0.25">
      <c r="A5" s="2">
        <v>45185</v>
      </c>
      <c r="B5" s="1" t="s">
        <v>22</v>
      </c>
      <c r="C5" s="1" t="s">
        <v>23</v>
      </c>
      <c r="D5" s="1" t="s">
        <v>24</v>
      </c>
      <c r="E5" s="1">
        <v>12</v>
      </c>
    </row>
    <row r="6" spans="1:6" s="1" customFormat="1" x14ac:dyDescent="0.25">
      <c r="A6" s="2">
        <v>45199</v>
      </c>
      <c r="B6" s="1" t="s">
        <v>6</v>
      </c>
      <c r="C6" s="1" t="s">
        <v>7</v>
      </c>
      <c r="E6" s="1">
        <v>4</v>
      </c>
    </row>
    <row r="7" spans="1:6" s="1" customFormat="1" ht="30" x14ac:dyDescent="0.25">
      <c r="A7" s="2">
        <v>45275</v>
      </c>
      <c r="B7" s="1" t="s">
        <v>8</v>
      </c>
      <c r="C7" s="1" t="s">
        <v>9</v>
      </c>
      <c r="D7" s="3" t="s">
        <v>10</v>
      </c>
      <c r="E7" s="1">
        <v>40</v>
      </c>
      <c r="F7" s="1">
        <v>40</v>
      </c>
    </row>
    <row r="8" spans="1:6" s="1" customFormat="1" x14ac:dyDescent="0.25">
      <c r="A8" s="5">
        <v>45306</v>
      </c>
      <c r="B8" s="6" t="s">
        <v>20</v>
      </c>
      <c r="D8" s="3"/>
      <c r="E8" s="1">
        <v>4</v>
      </c>
    </row>
    <row r="9" spans="1:6" s="1" customFormat="1" x14ac:dyDescent="0.25">
      <c r="A9" s="5">
        <v>45315</v>
      </c>
      <c r="B9" s="6" t="s">
        <v>21</v>
      </c>
      <c r="D9" s="3"/>
      <c r="E9" s="1">
        <v>12</v>
      </c>
    </row>
    <row r="10" spans="1:6" s="1" customFormat="1" x14ac:dyDescent="0.25">
      <c r="A10" s="2">
        <v>45373</v>
      </c>
      <c r="B10" s="1" t="s">
        <v>28</v>
      </c>
      <c r="C10" s="1" t="s">
        <v>29</v>
      </c>
      <c r="D10" s="3"/>
      <c r="E10" s="1">
        <v>35</v>
      </c>
    </row>
    <row r="11" spans="1:6" s="1" customFormat="1" x14ac:dyDescent="0.25">
      <c r="A11" s="2">
        <v>45402</v>
      </c>
      <c r="B11" s="1" t="s">
        <v>22</v>
      </c>
      <c r="C11" s="1" t="s">
        <v>25</v>
      </c>
      <c r="D11" s="1" t="s">
        <v>26</v>
      </c>
      <c r="E11" s="1">
        <v>4</v>
      </c>
      <c r="F11" s="1">
        <v>15</v>
      </c>
    </row>
    <row r="12" spans="1:6" s="1" customFormat="1" x14ac:dyDescent="0.25">
      <c r="A12" s="2">
        <v>45409</v>
      </c>
      <c r="B12" s="1" t="s">
        <v>11</v>
      </c>
      <c r="C12" s="4">
        <v>0.52083333333333337</v>
      </c>
      <c r="D12" s="1" t="s">
        <v>12</v>
      </c>
      <c r="E12" s="1">
        <v>12</v>
      </c>
    </row>
    <row r="13" spans="1:6" s="22" customFormat="1" ht="30" x14ac:dyDescent="0.25">
      <c r="A13" s="2">
        <v>45430</v>
      </c>
      <c r="B13" s="22" t="s">
        <v>343</v>
      </c>
      <c r="C13" s="4" t="s">
        <v>344</v>
      </c>
      <c r="D13" s="19" t="s">
        <v>258</v>
      </c>
      <c r="E13" s="22">
        <v>124</v>
      </c>
    </row>
    <row r="14" spans="1:6" s="1" customFormat="1" x14ac:dyDescent="0.25">
      <c r="A14" s="2">
        <v>45465</v>
      </c>
      <c r="B14" s="1" t="s">
        <v>11</v>
      </c>
      <c r="C14" s="4" t="s">
        <v>13</v>
      </c>
      <c r="E14" s="1">
        <v>15</v>
      </c>
    </row>
    <row r="16" spans="1:6" x14ac:dyDescent="0.25">
      <c r="D16" t="s">
        <v>27</v>
      </c>
      <c r="E16">
        <f>SUM(E3:E14)</f>
        <v>297</v>
      </c>
      <c r="F16" s="1">
        <f>SUM(F3:F14)</f>
        <v>55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7"/>
  <sheetViews>
    <sheetView topLeftCell="A3" workbookViewId="0">
      <selection activeCell="F24" sqref="F24"/>
    </sheetView>
  </sheetViews>
  <sheetFormatPr defaultRowHeight="15" x14ac:dyDescent="0.25"/>
  <cols>
    <col min="4" max="4" width="25" bestFit="1" customWidth="1"/>
    <col min="5" max="5" width="49.7109375" bestFit="1" customWidth="1"/>
    <col min="6" max="6" width="38.140625" bestFit="1" customWidth="1"/>
    <col min="7" max="7" width="45.7109375" bestFit="1" customWidth="1"/>
  </cols>
  <sheetData>
    <row r="1" spans="1:7" x14ac:dyDescent="0.25">
      <c r="A1" s="14"/>
      <c r="B1" s="14"/>
      <c r="C1" s="14"/>
      <c r="D1" s="14"/>
      <c r="E1" s="14"/>
      <c r="F1" s="14"/>
      <c r="G1" s="14"/>
    </row>
    <row r="2" spans="1:7" x14ac:dyDescent="0.25">
      <c r="A2" s="14"/>
      <c r="B2" s="14"/>
      <c r="C2" s="14"/>
      <c r="D2" s="14"/>
      <c r="E2" s="14"/>
      <c r="F2" s="14"/>
      <c r="G2" s="14"/>
    </row>
    <row r="3" spans="1:7" x14ac:dyDescent="0.25">
      <c r="A3" s="14"/>
      <c r="B3" s="14"/>
      <c r="C3" s="14"/>
      <c r="D3" s="14"/>
      <c r="E3" s="14"/>
      <c r="F3" s="14"/>
      <c r="G3" s="14"/>
    </row>
    <row r="4" spans="1:7" x14ac:dyDescent="0.25">
      <c r="A4" s="14"/>
      <c r="B4" s="14"/>
      <c r="C4" s="14"/>
      <c r="D4" s="14"/>
      <c r="E4" s="14"/>
      <c r="F4" s="14"/>
      <c r="G4" s="14"/>
    </row>
    <row r="5" spans="1:7" x14ac:dyDescent="0.25">
      <c r="A5" s="14"/>
      <c r="B5" s="14"/>
      <c r="C5" s="14"/>
      <c r="D5" s="14"/>
      <c r="E5" s="14"/>
      <c r="F5" s="14"/>
      <c r="G5" s="14"/>
    </row>
    <row r="6" spans="1:7" x14ac:dyDescent="0.25">
      <c r="A6" s="14"/>
      <c r="B6" s="14"/>
      <c r="C6" s="14"/>
      <c r="D6" s="14"/>
      <c r="E6" s="14"/>
      <c r="F6" s="14"/>
      <c r="G6" s="14"/>
    </row>
    <row r="7" spans="1:7" x14ac:dyDescent="0.25">
      <c r="A7" s="14"/>
      <c r="B7" s="14"/>
      <c r="C7" s="14"/>
      <c r="D7" s="20" t="s">
        <v>282</v>
      </c>
      <c r="E7" s="20" t="s">
        <v>283</v>
      </c>
      <c r="F7" s="20" t="s">
        <v>30</v>
      </c>
      <c r="G7" s="20" t="s">
        <v>284</v>
      </c>
    </row>
    <row r="8" spans="1:7" x14ac:dyDescent="0.25">
      <c r="A8" s="14"/>
      <c r="B8" s="14"/>
      <c r="C8" s="14"/>
      <c r="D8" s="16" t="s">
        <v>285</v>
      </c>
      <c r="E8" s="16" t="s">
        <v>286</v>
      </c>
      <c r="F8" s="17">
        <v>10000</v>
      </c>
      <c r="G8" s="16" t="s">
        <v>287</v>
      </c>
    </row>
    <row r="9" spans="1:7" ht="45" x14ac:dyDescent="0.25">
      <c r="A9" s="14"/>
      <c r="B9" s="14"/>
      <c r="C9" s="14"/>
      <c r="D9" s="16" t="s">
        <v>288</v>
      </c>
      <c r="E9" s="19" t="s">
        <v>289</v>
      </c>
      <c r="F9" s="17">
        <v>250</v>
      </c>
      <c r="G9" s="19" t="s">
        <v>290</v>
      </c>
    </row>
    <row r="10" spans="1:7" x14ac:dyDescent="0.25">
      <c r="A10" s="14"/>
      <c r="B10" s="14"/>
      <c r="C10" s="14"/>
      <c r="D10" s="16" t="s">
        <v>291</v>
      </c>
      <c r="E10" s="16" t="s">
        <v>292</v>
      </c>
      <c r="F10" s="17">
        <v>2000</v>
      </c>
      <c r="G10" s="16" t="s">
        <v>345</v>
      </c>
    </row>
    <row r="11" spans="1:7" x14ac:dyDescent="0.25">
      <c r="A11" s="14"/>
      <c r="B11" s="14"/>
      <c r="C11" s="14"/>
      <c r="D11" s="16" t="s">
        <v>293</v>
      </c>
      <c r="E11" s="16" t="s">
        <v>294</v>
      </c>
      <c r="F11" s="17">
        <v>1500</v>
      </c>
      <c r="G11" s="16" t="s">
        <v>345</v>
      </c>
    </row>
    <row r="12" spans="1:7" x14ac:dyDescent="0.25">
      <c r="A12" s="14"/>
      <c r="B12" s="14"/>
      <c r="C12" s="14"/>
      <c r="D12" s="16" t="s">
        <v>295</v>
      </c>
      <c r="E12" s="16" t="s">
        <v>296</v>
      </c>
      <c r="F12" s="17">
        <v>4500</v>
      </c>
      <c r="G12" s="16" t="s">
        <v>345</v>
      </c>
    </row>
    <row r="13" spans="1:7" ht="30" x14ac:dyDescent="0.25">
      <c r="A13" s="14"/>
      <c r="B13" s="14"/>
      <c r="C13" s="14"/>
      <c r="D13" s="19" t="s">
        <v>297</v>
      </c>
      <c r="E13" s="16" t="s">
        <v>298</v>
      </c>
      <c r="F13" s="17">
        <v>1500</v>
      </c>
      <c r="G13" s="16" t="s">
        <v>299</v>
      </c>
    </row>
    <row r="14" spans="1:7" ht="60" x14ac:dyDescent="0.25">
      <c r="A14" s="14"/>
      <c r="B14" s="14"/>
      <c r="C14" s="14"/>
      <c r="D14" s="16" t="s">
        <v>300</v>
      </c>
      <c r="E14" s="19" t="s">
        <v>301</v>
      </c>
      <c r="F14" s="17">
        <v>24000</v>
      </c>
      <c r="G14" s="16" t="s">
        <v>302</v>
      </c>
    </row>
    <row r="15" spans="1:7" ht="36" customHeight="1" x14ac:dyDescent="0.25">
      <c r="A15" s="14"/>
      <c r="B15" s="14"/>
      <c r="C15" s="14"/>
      <c r="D15" s="16" t="s">
        <v>303</v>
      </c>
      <c r="E15" s="19" t="s">
        <v>304</v>
      </c>
      <c r="F15" s="17">
        <v>50000</v>
      </c>
      <c r="G15" s="16" t="s">
        <v>302</v>
      </c>
    </row>
    <row r="16" spans="1:7" ht="45" x14ac:dyDescent="0.25">
      <c r="A16" s="14"/>
      <c r="B16" s="14"/>
      <c r="C16" s="14"/>
      <c r="D16" s="16" t="s">
        <v>305</v>
      </c>
      <c r="E16" s="19" t="s">
        <v>306</v>
      </c>
      <c r="F16" s="17">
        <v>50000</v>
      </c>
      <c r="G16" s="16" t="s">
        <v>302</v>
      </c>
    </row>
    <row r="17" spans="1:7" ht="30" x14ac:dyDescent="0.25">
      <c r="A17" s="14"/>
      <c r="B17" s="14"/>
      <c r="C17" s="14"/>
      <c r="D17" s="19" t="s">
        <v>307</v>
      </c>
      <c r="E17" s="19" t="s">
        <v>308</v>
      </c>
      <c r="F17" s="17">
        <v>5000</v>
      </c>
      <c r="G17" s="16" t="s">
        <v>346</v>
      </c>
    </row>
    <row r="18" spans="1:7" ht="45" x14ac:dyDescent="0.25">
      <c r="A18" s="14"/>
      <c r="B18" s="14"/>
      <c r="C18" s="14"/>
      <c r="D18" s="16" t="s">
        <v>347</v>
      </c>
      <c r="E18" s="19" t="s">
        <v>348</v>
      </c>
      <c r="F18" s="17">
        <v>10000</v>
      </c>
      <c r="G18" s="16" t="s">
        <v>302</v>
      </c>
    </row>
    <row r="19" spans="1:7" ht="45" x14ac:dyDescent="0.25">
      <c r="A19" s="14"/>
      <c r="B19" s="14"/>
      <c r="C19" s="14"/>
      <c r="D19" s="16" t="s">
        <v>349</v>
      </c>
      <c r="E19" s="19" t="s">
        <v>350</v>
      </c>
      <c r="F19" s="17">
        <v>50000</v>
      </c>
      <c r="G19" s="16" t="s">
        <v>302</v>
      </c>
    </row>
    <row r="20" spans="1:7" x14ac:dyDescent="0.25">
      <c r="A20" s="14"/>
      <c r="B20" s="14"/>
      <c r="C20" s="14"/>
      <c r="D20" s="16"/>
      <c r="E20" s="16"/>
      <c r="F20" s="16"/>
      <c r="G20" s="16"/>
    </row>
    <row r="21" spans="1:7" x14ac:dyDescent="0.25">
      <c r="A21" s="14"/>
      <c r="B21" s="14"/>
      <c r="C21" s="14"/>
      <c r="D21" s="14"/>
      <c r="E21" s="14"/>
      <c r="F21" s="14"/>
      <c r="G21" s="14"/>
    </row>
    <row r="22" spans="1:7" x14ac:dyDescent="0.25">
      <c r="A22" s="14"/>
      <c r="B22" s="14"/>
      <c r="C22" s="14"/>
      <c r="D22" s="14"/>
      <c r="E22" s="14"/>
      <c r="F22" s="14"/>
      <c r="G22" s="14"/>
    </row>
    <row r="23" spans="1:7" x14ac:dyDescent="0.25">
      <c r="A23" s="14"/>
      <c r="B23" s="14"/>
      <c r="C23" s="14"/>
      <c r="D23" s="15" t="s">
        <v>27</v>
      </c>
      <c r="E23" s="15"/>
      <c r="F23" s="18">
        <f>SUM(F8:F20)</f>
        <v>208750</v>
      </c>
      <c r="G23" s="15"/>
    </row>
    <row r="24" spans="1:7" x14ac:dyDescent="0.25">
      <c r="A24" s="14"/>
      <c r="B24" s="14"/>
      <c r="C24" s="14"/>
      <c r="D24" s="14"/>
      <c r="E24" s="14"/>
      <c r="F24" s="14"/>
      <c r="G24" s="14"/>
    </row>
    <row r="25" spans="1:7" x14ac:dyDescent="0.25">
      <c r="A25" s="14"/>
      <c r="B25" s="14"/>
      <c r="C25" s="14"/>
      <c r="D25" s="14"/>
      <c r="E25" s="14"/>
      <c r="F25" s="14"/>
      <c r="G25" s="14"/>
    </row>
    <row r="26" spans="1:7" x14ac:dyDescent="0.25">
      <c r="A26" s="14"/>
      <c r="B26" s="14"/>
      <c r="C26" s="14"/>
      <c r="D26" s="27" t="s">
        <v>309</v>
      </c>
      <c r="E26" s="27"/>
      <c r="F26" s="27"/>
      <c r="G26" s="27"/>
    </row>
    <row r="27" spans="1:7" x14ac:dyDescent="0.25">
      <c r="A27" s="14"/>
      <c r="B27" s="14"/>
      <c r="C27" s="14"/>
      <c r="D27" s="27"/>
      <c r="E27" s="27"/>
      <c r="F27" s="27"/>
      <c r="G27" s="27"/>
    </row>
  </sheetData>
  <mergeCells count="1">
    <mergeCell ref="D26:G27"/>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16</vt:i4>
      </vt:variant>
    </vt:vector>
  </HeadingPairs>
  <TitlesOfParts>
    <vt:vector size="16" baseType="lpstr">
      <vt:lpstr>Activity Summary</vt:lpstr>
      <vt:lpstr>Contact Sheet</vt:lpstr>
      <vt:lpstr>Hot Spot Examples</vt:lpstr>
      <vt:lpstr>Hot Spot Pictures</vt:lpstr>
      <vt:lpstr>Data Examples</vt:lpstr>
      <vt:lpstr>Summer Exceedance and Grade</vt:lpstr>
      <vt:lpstr>Winter Exceedance and Grade</vt:lpstr>
      <vt:lpstr>Volunteer Programs</vt:lpstr>
      <vt:lpstr>Funding Leveraged</vt:lpstr>
      <vt:lpstr>Restoration Story Map</vt:lpstr>
      <vt:lpstr>Restoration Project Intake Form</vt:lpstr>
      <vt:lpstr>Restoration Project Map Ex</vt:lpstr>
      <vt:lpstr>Articles and Blogs</vt:lpstr>
      <vt:lpstr>Stream Smart Postings</vt:lpstr>
      <vt:lpstr>Activity Photos</vt:lpstr>
      <vt:lpstr>Jacksonville</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Greg Stabach</dc:creator>
  <cp:lastModifiedBy>Greg Stabach</cp:lastModifiedBy>
  <dcterms:created xsi:type="dcterms:W3CDTF">2021-09-08T15:39:05Z</dcterms:created>
  <dcterms:modified xsi:type="dcterms:W3CDTF">2024-10-09T23:46:16Z</dcterms:modified>
</cp:coreProperties>
</file>