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N:\Quick Folder Links\TMDL Reporting\2022-2023\Web Posting\"/>
    </mc:Choice>
  </mc:AlternateContent>
  <xr:revisionPtr revIDLastSave="0" documentId="13_ncr:1_{A34E33E4-0184-4F83-A2FE-8A81D4E0782B}" xr6:coauthVersionLast="47" xr6:coauthVersionMax="47" xr10:uidLastSave="{00000000-0000-0000-0000-000000000000}"/>
  <bookViews>
    <workbookView xWindow="28680" yWindow="-120" windowWidth="29040" windowHeight="14610" tabRatio="904" firstSheet="8" activeTab="15" xr2:uid="{00000000-000D-0000-FFFF-FFFF00000000}"/>
  </bookViews>
  <sheets>
    <sheet name="Bacteria Matrix" sheetId="1" r:id="rId1"/>
    <sheet name="Temperature Matrix" sheetId="5" r:id="rId2"/>
    <sheet name="Education and Outreach Matrix" sheetId="12" r:id="rId3"/>
    <sheet name="Bacteria Attachments" sheetId="9" r:id="rId4"/>
    <sheet name="Tracking Map and Survey" sheetId="3" r:id="rId5"/>
    <sheet name="Hot Spot Map Image" sheetId="4" r:id="rId6"/>
    <sheet name="Monitoring Map" sheetId="2" r:id="rId7"/>
    <sheet name="Temperature Attachments" sheetId="10" r:id="rId8"/>
    <sheet name="Riparian Funding Leveraged" sheetId="6" r:id="rId9"/>
    <sheet name="Interactive Riparian Map Demo" sheetId="7" r:id="rId10"/>
    <sheet name="Restoration Condition Map" sheetId="8" r:id="rId11"/>
    <sheet name="Education Attachments" sheetId="11" r:id="rId12"/>
    <sheet name="Atricle to Blog Post Example" sheetId="13" r:id="rId13"/>
    <sheet name="Stream Smart Blogs and Posts" sheetId="14" r:id="rId14"/>
    <sheet name="Salmon Watch Summary 2022" sheetId="15" r:id="rId15"/>
    <sheet name="Data Analysis" sheetId="16" r:id="rId16"/>
  </sheets>
  <externalReferences>
    <externalReference r:id="rId17"/>
  </externalReferenc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6" l="1"/>
  <c r="N35" i="16"/>
  <c r="M35" i="16"/>
  <c r="J26" i="16"/>
  <c r="C26" i="16"/>
  <c r="J25" i="16"/>
  <c r="C25" i="16"/>
  <c r="J24" i="16"/>
  <c r="C24" i="16"/>
  <c r="J22" i="16"/>
  <c r="C22" i="16"/>
  <c r="J21" i="16"/>
  <c r="C21" i="16"/>
  <c r="J20" i="16"/>
  <c r="C20" i="16"/>
  <c r="J19" i="16"/>
  <c r="J18" i="16"/>
  <c r="C18" i="16"/>
  <c r="J17" i="16"/>
  <c r="C17" i="16"/>
  <c r="J16" i="16"/>
  <c r="C16" i="16"/>
  <c r="J15" i="16"/>
  <c r="C15" i="16"/>
  <c r="J14" i="16"/>
  <c r="C14" i="16"/>
  <c r="J13" i="16"/>
  <c r="C13" i="16"/>
  <c r="C12" i="16"/>
  <c r="J11" i="16"/>
  <c r="C11" i="16"/>
  <c r="J10" i="16"/>
  <c r="C10" i="16"/>
  <c r="J9" i="16"/>
  <c r="C9" i="16"/>
  <c r="C8" i="16"/>
  <c r="J7" i="16"/>
  <c r="C7" i="16"/>
  <c r="J6" i="16"/>
  <c r="C6" i="16"/>
  <c r="J5" i="16"/>
  <c r="C5" i="16"/>
  <c r="J4" i="16"/>
  <c r="C4" i="16"/>
  <c r="F13" i="6"/>
  <c r="E13" i="6"/>
</calcChain>
</file>

<file path=xl/sharedStrings.xml><?xml version="1.0" encoding="utf-8"?>
<sst xmlns="http://schemas.openxmlformats.org/spreadsheetml/2006/main" count="597" uniqueCount="297">
  <si>
    <r>
      <t xml:space="preserve">Bacteria </t>
    </r>
    <r>
      <rPr>
        <b/>
        <i/>
        <sz val="14"/>
        <color theme="1"/>
        <rFont val="Calibri"/>
        <family val="2"/>
        <scheme val="minor"/>
      </rPr>
      <t>(also addresses pH, Dissolved Oxygen, Nutrients)</t>
    </r>
  </si>
  <si>
    <t>Source</t>
  </si>
  <si>
    <t>Strategy</t>
  </si>
  <si>
    <t>How</t>
  </si>
  <si>
    <t>Fiscal Analysis</t>
  </si>
  <si>
    <t>Measure</t>
  </si>
  <si>
    <t>Timeline</t>
  </si>
  <si>
    <t>Milestone</t>
  </si>
  <si>
    <t>Activity Update</t>
  </si>
  <si>
    <t>Annual Status Update</t>
  </si>
  <si>
    <t>What source of this pollutant is being addressed?</t>
  </si>
  <si>
    <t>What is being done or what will be done to reduce or control pollution from the source?</t>
  </si>
  <si>
    <t>Specifically, how will this be done?</t>
  </si>
  <si>
    <r>
      <t>Who will implement</t>
    </r>
    <r>
      <rPr>
        <sz val="9"/>
        <color theme="1"/>
        <rFont val="Calibri"/>
        <family val="2"/>
        <scheme val="minor"/>
      </rPr>
      <t>?</t>
    </r>
  </si>
  <si>
    <t>How will successful implementation or completion of this strategy be measured?</t>
  </si>
  <si>
    <t>When will the strategy be completed?</t>
  </si>
  <si>
    <t>What intermediate goals will be achieved and when? How to know progress is being made?</t>
  </si>
  <si>
    <t xml:space="preserve">Briefly report on actions taken to meet this measure and achieve this milestone  </t>
  </si>
  <si>
    <t>Fecal sources from pets and wildlife.</t>
  </si>
  <si>
    <t xml:space="preserve">Continue to provide pet waste bags for dog owners at local parks/public areas for owners to pick up after their pets. </t>
  </si>
  <si>
    <t>Update  inventory of parks/public areas that have pet waste disposal dispensers.</t>
  </si>
  <si>
    <t>Staff Time.  RVCOG if needed.</t>
  </si>
  <si>
    <t>Report on new stations installed and number of bags ordered.</t>
  </si>
  <si>
    <t>Ongoing</t>
  </si>
  <si>
    <t>Establish percentage of parks with stations.  Add a percentage of stations added until 100% of parks have stations.</t>
  </si>
  <si>
    <t>Year 1: July 2020-June 2021</t>
  </si>
  <si>
    <t>Year 2: July 2021-June 2022</t>
  </si>
  <si>
    <t>Year 3: July 2022-June 2023</t>
  </si>
  <si>
    <t>Year 4: July 2023-June 2024</t>
  </si>
  <si>
    <t>Year 5: July 2024-June 2025</t>
  </si>
  <si>
    <t>Urban Runoff</t>
  </si>
  <si>
    <t>Reduce runoff volumes (Post construction).</t>
  </si>
  <si>
    <t>Continue to incorporate low impact development, green infrastructure approaches into capital improvements, development and redevelopment projects to reduce impervious areas and infiltrate runoff through municipal codes and ordinances.</t>
  </si>
  <si>
    <t>Track the features installed, size and treatment expectations as they are installed by updating the LID map annually.</t>
  </si>
  <si>
    <t>Ongoing as development occurs.</t>
  </si>
  <si>
    <t xml:space="preserve">In Phase II report.  Limited tracking and mapping completed by the Regional Manager (RVCOG) as requested. </t>
  </si>
  <si>
    <t>Staff time,  Work with RVCOG, Partners.</t>
  </si>
  <si>
    <t>Track number of rain garden workshops held, number of downspouts disconnected, rain gardens constructed.</t>
  </si>
  <si>
    <t xml:space="preserve"> Ongoing once the program is established.</t>
  </si>
  <si>
    <t xml:space="preserve">Summarize overall activity including number of projects:  number of downspouts disconnected, rain gardens constructed, and participants. </t>
  </si>
  <si>
    <t>Year 1: July 2020-June 2020</t>
  </si>
  <si>
    <t>Year 2: July 2021-June 2021</t>
  </si>
  <si>
    <t>Year 3: July 2022-June 2022</t>
  </si>
  <si>
    <t>Year 4: July 2023-June 2023</t>
  </si>
  <si>
    <t>Year 5: July 2024-June 2024</t>
  </si>
  <si>
    <t>Implement WQ BMPs identified in the City’s Stormwater Master Plan as funds are available.</t>
  </si>
  <si>
    <t>Program implemented over extended period</t>
  </si>
  <si>
    <t>Report on BMPs implemented and any impediments.</t>
  </si>
  <si>
    <t>Municipal Operations</t>
  </si>
  <si>
    <r>
      <t xml:space="preserve">Implement Stormwater Management Practices as time and funding permits.  Examples activities include: </t>
    </r>
    <r>
      <rPr>
        <sz val="10"/>
        <color theme="1"/>
        <rFont val="Calibri"/>
        <family val="2"/>
        <scheme val="minor"/>
      </rPr>
      <t xml:space="preserve"> </t>
    </r>
    <r>
      <rPr>
        <sz val="9"/>
        <color theme="1"/>
        <rFont val="Calibri"/>
        <family val="2"/>
        <scheme val="minor"/>
      </rPr>
      <t>Good Housekeeping, fleet maintenance</t>
    </r>
    <r>
      <rPr>
        <sz val="10"/>
        <color theme="1"/>
        <rFont val="Calibri"/>
        <family val="2"/>
        <scheme val="minor"/>
      </rPr>
      <t xml:space="preserve">, </t>
    </r>
    <r>
      <rPr>
        <sz val="9"/>
        <color theme="1"/>
        <rFont val="Calibri"/>
        <family val="2"/>
        <scheme val="minor"/>
      </rPr>
      <t xml:space="preserve"> street sweeping, and site control (erosion)  to prevent pollution to the maximum extent practicable. </t>
    </r>
  </si>
  <si>
    <t>Staff time</t>
  </si>
  <si>
    <t xml:space="preserve">Ongoing inspections, employee trainings, and continued implementation of good housekeeping stormwater management practices. </t>
  </si>
  <si>
    <t>Annual update on actions taken. In Phase II report.</t>
  </si>
  <si>
    <t xml:space="preserve">Information on the Eco-Biz program is on the Stream Smart website including the local contacts and a list of certified local fleets (https://www.stream-smart.com/our-work/programs-and-projects/ecobiz/) .  In addition, several local municipalities and organizations are trained to complete inspections.  </t>
  </si>
  <si>
    <t>Illegal dumping  and illicit discharge</t>
  </si>
  <si>
    <t>Continue illicit discharge monitoring (hot spot and storm drain).  Part of Regional Monitoring Program.</t>
  </si>
  <si>
    <t xml:space="preserve">Review and refine illicit discharge and hot spot water sampling program as needed. Participation in the regional TMDL programs addresses sampling of storm drains to evaluate their impact on TMDL pollutant levels, tracking and investigation of concerns as needed (or requested) especially related to TMDL concerns, and serving as a point of contact for water quality concerns. </t>
  </si>
  <si>
    <t>Staff Time</t>
  </si>
  <si>
    <t>Respond to and investigate the potential sources of illicit discharge as discovered by the monitoring program</t>
  </si>
  <si>
    <t>Report on illicit discharge and hot spot follow-up on an annual basis,  Annual report or regional activities  generated by RVCOG.</t>
  </si>
  <si>
    <t>Continued participation in regional program through RVCOG.</t>
  </si>
  <si>
    <t xml:space="preserve">Continue to implement Illicit Discharge Detection Elimination Program and enforce illegal dumping regulations. </t>
  </si>
  <si>
    <t xml:space="preserve">Continue to investigate illicit discharges on an annual basis.  </t>
  </si>
  <si>
    <t xml:space="preserve">Update on the number of investigations and any enforcement actions taken.  Any activities tracked or responded to by RVCOG are including in the annual report of regional activities..    </t>
  </si>
  <si>
    <t>Continue to require erosion and sediment control at construction sites</t>
  </si>
  <si>
    <t xml:space="preserve">Continue to  implement  NPDES Phase II program if applicable.  </t>
  </si>
  <si>
    <t>No visible sediment discharges from construction sites.  Enforce construction erosion control permits if applicable</t>
  </si>
  <si>
    <t xml:space="preserve">Summarize actions. This could be summarized in the  NPDES Phase II program report if applicable.  </t>
  </si>
  <si>
    <t>Continue to Identify and eliminate failing on-site sewage disposal systems.</t>
  </si>
  <si>
    <t>Notify DEQ of failing septic systems when found</t>
  </si>
  <si>
    <t xml:space="preserve">Keep a written record of referrals. </t>
  </si>
  <si>
    <t>Septic systems identified and eliminated.</t>
  </si>
  <si>
    <t>New Approaches and Projects</t>
  </si>
  <si>
    <t>Explore new projects and program innovations to meet the goals of the Bacteria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</si>
  <si>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Staff time.  RVCOG.  Partners</t>
  </si>
  <si>
    <t xml:space="preserve">New approaches will be in response to new technology, innovations or adaptive management.   Can include attending trainings or workshops.   </t>
  </si>
  <si>
    <t>Annually, as appropriate</t>
  </si>
  <si>
    <t xml:space="preserve">New approaches will be identified with success indicators determined.  Report on trainings and workshops attended. </t>
  </si>
  <si>
    <t>Staff Time, Work with RVCOG for tracking and funding support for projects (grants, partnerships)</t>
  </si>
  <si>
    <t>Staff time, Stormwater fees, grant funds as applicable.</t>
  </si>
  <si>
    <t>No grant funds for implementation of Stormwater BMPS were pursued by the RM during the implementation year.  Jackson SWCD does have a stormwater rebate program which could be used to fund smaller scale BMPs and was promoted as an option for the region.  The RM will work with the DMAs as requested to evaluate potential funding for BMP implementation and apply for funding.</t>
  </si>
  <si>
    <t>Inspect city sewers to ensure no cross connections.  Report any dumping or discharges to surface waters to DEQ. Part of phase II compliance.</t>
  </si>
  <si>
    <t>DMAs to fill in.</t>
  </si>
  <si>
    <t xml:space="preserve">As part of the TMDL monitoring program, the RM conducts visual inspections of storm drains as part of the stormwater monitoring program and documents observations using Survey 1-2-3 and mapped on ArcGIS.  No concerns were noted during visual inspections.  The last survey 1-2-3 documented inspection was completed in June 2023. Data collected can be found on the following map (https://rvcog.maps.arcgis.com/home/webmap/viewer.html?webmap=573be1211ff644ed8d19c470f155fff1).  As part of the TMDL monitoring program, the RM collected 34 samples from storm drains. Abnormally high readings of E.coli and other parameters are reported to  the DMA and followed up on as needed as part of the hot spot monitoring program (e.g., bacteria levels on SD9 to the City of Medford).   Overall, 65% of the samples collected exceeded the bacteria standard and 96% of the samples exceeded the phosphorus standard.  The RM also serves as a point of contact for regional water quality concerns.  Contact made are documented and reported to the appropriate DMA, agency, or OERS.  A contact list is updated and distributed annually to the DMAs and is also available online.  The Stream Smart website also contains information on reporting spills and contains the contact sheets (shown in the contact sheet tab). In addition, the RM investigates and documents areas of concern based on reports (calls), visual observations, and/or field results.  Hot spots are documented using survey 1-2-3 and mapped (https://arcg.is/1vKDL0).    Concerns and actions are also documented in the activity summary tab and presented at quarterly TMDL meetings (by the RM, DEQ, and other as part of the TMDL Roundtable/Updates).  </t>
  </si>
  <si>
    <t>Erosion and pollutants from the Almeda and Central Point fire were identified in previous years as a continued concern.  As a result, the RM, RVSs, and the BCRI continued to implement restoration projects to help stabilize the area and also kept up with visual monitoring of the area during field work and site visits.  In addition, a comprehensive two year monitoring program is underway funded by OWEB to study the long term impacts of the fire and look at where restoration efforts need to be focused and on what parameters.  Monitoring data collected as part of the normal TMDL and storm drain runs will be used as part of the study.  In addition, the TMDL program is providing match to the monitoring program in data collection and analysis with the existing program and by collecting additional sampling in conjunction with ongoing monitoring runs.  Data collected includes comprehensive metals and nutrients, 6 PPD Quinone, diesel and other hydrocarbons, and HABS (summer 2022).  Over 300 samples were collected by the monitoring program this year and include bacteria and other parameters of interest to the TMDL program.</t>
  </si>
  <si>
    <t xml:space="preserve">The Regional Manager (RM) electronic survey form is available to inventory and map features (https://arcg.is/1zbb5e) that was createdf for regional use and will inventoryu DMAs as requested.  Data collected by the survey can be found in the Tracking Map and Survey tab. Most annual work is completed under local Phase II programs and included in their annual MS4 reports.  All tracking and other information collected by the RM is included in the annual reports in the forms of updates.  In addition, online maps show up to date tracking (https://rvcog.maps.arcgis.com/apps/mapviewer/index.html?webmap=018eec42042b4216b7812956b974593f).  A copy of the map can be seen on the Tracking Mapand Survey tab.  No sites were inventoried by the RM in 2022-2023.  </t>
  </si>
  <si>
    <t>Encourage residential downspout disconnection, rain gardens.  Provide educational opportunities including hands-on activities, resources, articles in newsletters/publications, and/or promote local workshops.</t>
  </si>
  <si>
    <t xml:space="preserve">General information, workshops, volunteer opportunities, and other activities are available to the public through the Stream Smart Program (https://www.stream-smart.com/).  In addition, information is also available on the Stormwater Page on RVCOGs website (https://rvcog.org/what-we-do/natural-resources/stormwater-101/), and information on the TMDL page on RVCOGs website (https://rvcog.org/what-we-do/natural-resources/clean-water-act-tmdl/bear-creek-tmdl/).  In  the spring of 2023, the pledge feature of the website was update which allowed users to pledge to reduce their impervious surface area.  Options for the pledge include disconnecting your downspout and letting flow into a rain garden (https://www.stream-smart.com/how-to-get-involved/pledge/impervious/).  A tour of the Pollinator Garden planted in LIthia and Driveway Park was held in September.  While not a constructed rain garden, the tour did include discussion of pollinator plants and gardens for home or business use as rain gardens.  In addition, the Rain Garden Guide is available on the Stream Smart website (https://www.stream-smart.com/wp-content/uploads/2020/07/Rain-Garden-Guide.pdf).  In addition, the Planting for Stormwater Quality brochure (https://www.stream-smart.com/wp-content/uploads/2023/02/Planting-For-Stormwater-Quality.pdf) and a link to the Regional Stormwater Design Manual. </t>
  </si>
  <si>
    <t xml:space="preserve">The RM investigates and documents areas of concern based on reports (calls), visual observations, and/or field results.  Hot spots are documented using survey 1-2-3 and mapped (https://arcg.is/1vKDL0).  Observations for 2022-2023 included the bacteria in the 10th Street Storm Drain, and black discharge in storm drain ditches and waterways in White City.  In addition, the RM received calls regarding a residents concern regarding a retaining wall in Lone Pine Creek in Medford, water quality above the reservoir in Ashland.  While outside of the Bear Creek watershed, the RM analyzed 2 samples of bacteria in Elk Creek to address some local concerns and also regarding algae in a pond from an Eagle Point resident.  The algae concern was referred to Jackson SWCD.   </t>
  </si>
  <si>
    <t>Any concerns identified by or reported to the RM during the implementation year are reported to the appropriate DMA, MS4, and/or DEQ.  Concerns and actions are also documented in the activity summary tab.  Data collected by the TMDL monitoring program is reviewed quarterly and sent to DMAs.  Areas of abnormally high bacteria are discussed with DMAs and followed up on as needed (e.g., SD9).</t>
  </si>
  <si>
    <t xml:space="preserve">No specific line item was established for restoration activities for this implementation cycle (5-year plan).  TMDL funding provides general support and match for riparian restoration activities including but not limited to identifying and prioritizing areas needing restoration, mapping areas (identified, prioritized, in process, and/or completed), developing planting plans/recommendations, management of invasive species, organizing and participating in volunteer activities, planting native species (containers, cuttings, stakes), applying for grants, coordinating with other groups for restoration (including coordinating the BCRI group), and management of specific projects.  Primary funding for on-the-ground implementation is leveraged through grants, volunteers, and partners.  A list of all funding leveraged including restoration is included in the Funding Leveraged tab.  RVCOG (RM) participates in and coordinates the Bear Creek Restoration Initiative (BCRI) which is a group focused on restoring the Bear Creek Corridor as an entire unit/corridor by starting with the highest priority sites. In addition, the RM participates in and/or coordinates the restoration working group, the stakeholder engagement working group, and the pollinator working group. The TMDL implementation program plays a vital role in the program and the RM represents this program for the TMDL and Stream Smart programs.  Information on the BCRI program can be found online at https://bcri.squarespace.com/, on the Stream Smart website (https://www.stream-smart.com/bear-creek-restoration-initiative/), or RVCOG's website (https://rvcog.org/bear-creek-restoration-initiative/).  Restoration activities completed this year included planting of pollinator species in several gardens and restoration projects, willow staking, distribution of ponderosa pines for planting, and prioritization of planting sites for pollinators.  In addition the RM completed interactive maps highlighting restoration projects and activities of BCRI.   Approximately 3,750 plugs and trees were planted in Bear Creek  of this program.  In addition, approximately 300 acres of invasive species were treated with funding provided by Jackson County.  </t>
  </si>
  <si>
    <t>Oregon Department of Forestry</t>
  </si>
  <si>
    <t>Varies</t>
  </si>
  <si>
    <r>
      <t xml:space="preserve">Temperature  </t>
    </r>
    <r>
      <rPr>
        <b/>
        <i/>
        <sz val="14"/>
        <color theme="1"/>
        <rFont val="Calibri"/>
        <family val="2"/>
        <scheme val="minor"/>
      </rPr>
      <t>(also addresses Dissolved Oxygen)</t>
    </r>
  </si>
  <si>
    <r>
      <t>Who will implement</t>
    </r>
    <r>
      <rPr>
        <sz val="9"/>
        <color theme="1"/>
        <rFont val="Calibri"/>
        <family val="2"/>
        <scheme val="minor"/>
      </rPr>
      <t xml:space="preserve">? </t>
    </r>
  </si>
  <si>
    <t>Solar Radiation. Riparian health due to insufficient or unprotected riparian vegetation.</t>
  </si>
  <si>
    <t>Protect riparian areas by implementing current riparian  protection standards</t>
  </si>
  <si>
    <t>Implement current ordinance or riparian buffer standards.</t>
  </si>
  <si>
    <t xml:space="preserve">List of actions taken.  </t>
  </si>
  <si>
    <t xml:space="preserve">Ongoing </t>
  </si>
  <si>
    <t xml:space="preserve">Annual reports will track number and type of actions taken.   </t>
  </si>
  <si>
    <t>Comprehensive post fire work continues to be completed along the Bear Creek Corridor by the RM, BCRI members, and DMAs.  This includes continued management of invasive species along all sections of the corridor, willow staking, pollinator planting, native regeneration, and planting of native species.  Much of the work has been completed on public lands along the Greenway, although some work has been completed on private lands.  While not directly related to ordinance enforcement, all these activities meet requirements of local ordinances.  DMAs support the projects by working with the RM, the BCRI, other organizations, and with their staff and volunteers.  In addition, as work is completed along the riparian corridor, activities that are a potential concern (possible violation of riparian ordinances) are reported to the appropropriate DMA or municipality.</t>
  </si>
  <si>
    <t>Develop or participate in a Riparian Restoration Program to remove invasive species and plant or restore native species along stream corridors.</t>
  </si>
  <si>
    <t>Partner with others including RVCOG  to provide logistics and labor for invasive removal, planting &amp; ongoing maintenance</t>
  </si>
  <si>
    <t>Establish a line item in the Budget for restoration projects.  This is a regional task in collaboration with RVCOG and/or other local groups.</t>
  </si>
  <si>
    <t>Line item established in budget with annual funding.</t>
  </si>
  <si>
    <t>first year program development and discussion, with line item and funding pending annually thereafter if program is established</t>
  </si>
  <si>
    <t>Planting statistics, leveraged funding (including in-kind), and/or projects.  This portion focuses on the implementation of restoration projects and builds on the DMA wide restoration program.  Work on this program has been completed through funding leveraged by the RM and their coordination of and working through the Bear Creek Restoration Initiative (BCRI) in addition to completing work for the TMDL and Stream Smart Programs.</t>
  </si>
  <si>
    <t>Participate in a DMA-wide restoration program and provide outreach to target areas.</t>
  </si>
  <si>
    <t>Identifying, prioritizing, and moving toward implementation of projects.  The regional program builds on the work completed in previous years and uses materials found in Bear Creek and Rogue Basin Planting Plans to prioritize and begin implementation.</t>
  </si>
  <si>
    <t xml:space="preserve">Continue to participate in the regional program through RVCOG.  </t>
  </si>
  <si>
    <t>Completion and record of annual efforts (map updates, statistics, funding)</t>
  </si>
  <si>
    <t>Annually</t>
  </si>
  <si>
    <t>Provide updates on the status of sites in each DMA, new sites identified and prioritized, costs, schedule, and other logistics.  Develop an annual goal for restoration (e.g., number of trees planted, miles restored, etc.).  Outreach covered under the Education and Outreach Section.</t>
  </si>
  <si>
    <t xml:space="preserve">The RM has been working with the BCRI and local communities to develop and implement riparian restoration programs and remove invasive species in the Bear Creek Riparian Corridor.   New sites for restoration are identified, surveyed using Survey 1-2-3, and mapped annually.  By using ESRI mapping features, updates are made in real time for identified needs, new projects, projects completed, and other items. New this implementation year is the creation of an interactive map that shows restoration projects in Bear Creek identified as part of the RM's TMDL work, by the BCRI, and others (https://rvcog.maps.arcgis.com/apps/instant/interactivelegend/index.html?appid=187846d86be84230b5493c9905e78b7a&amp;locale=en).    In addition, the RM mapped ongoing restoration activities in the Bear Creek Riparian Corridor (e.g., restoration projects, invasive species management applications) from a number of sources including the TMDL programs, Jackson County, ODOT, Lomakasti Restoration Project, ODOT, the Freshwater Trust, and the Rogue River Watershed Council.  The overall map can be found by here (https://rvcog.maps.arcgis.com/apps/instant/nearby/index.html?appid=cb4c5e87389944f193b1c0e29e4a4c5b ).  Maps are being refined to focus in on different areas of the corridor and also by theme.  Specific restoration statistics can be found in the Willow Staking tab and the Other Restoration _Planting tab.  The annual goal of planting a minimum of 500 trees and shrubs was achieved.  As part of the EPA Technical Assistance funding received ((Wildfire Recovery Assistance for Oregon), the RM and members of BCRI restoration group completed the Bear Creek Natural Resources Plan (https://www.stream-smart.com/wp-content/uploads/2023/05/Bear-Creek-Final-NRP-Compiled_04.14.23.pdf).   The concepts are being expanded for application across the Bear Creek Riparian Corridor.
</t>
  </si>
  <si>
    <t>Volunteer Planting Event(s)</t>
  </si>
  <si>
    <t>City participates in events:   Events may include at least one featured tree planting project or tree giveaways to residents. Events will be planned in the community, as part of an event (e.g. Fall Festival, Earth Day), incorporated into Salmon Watch (riparian section), and/or planned as a regional event.</t>
  </si>
  <si>
    <t xml:space="preserve">Staff time. RVCOG.  Partners.  And/or volunteers. </t>
  </si>
  <si>
    <t>Document celebration activities, number of participants, number of trees planted and/or given away.</t>
  </si>
  <si>
    <t>A minimum of one event held each year with local participants and activities that educate and implement tree planting.</t>
  </si>
  <si>
    <t xml:space="preserve">Seven events were held this implementation year involving planting in addition to the distribution of 500 ponderosa pines for planting in the watershed.  Activities included two willow stakings (Lone Pine Creek and Coleman Creek/North Ridge Terrace), two pollinator planting events (one with Phoenix High School at Blue Heron park and one with volunteers at the Pollinator Garden at Lithia and Driveway park), and pine plantings in Central Point by OSU Extension, and two by Crater Renaissance Academy as part of the Adopt-A-Greenway Program. In addition, plants (pollinator species) were provided to Cascade Christian High School. An estimated 3000 willow stakes were planted in addition to the 500 pines provided and 250 other species for a total of 3,750 species planted this implementation year. Information on the events including number of volunteers, stakes planted, and other information can be found on the Restoration Volunteers tab.  https://rvcog.maps.arcgis.com/apps/mapviewer/index.html?webmap=4736299ed1a041ac87b70d4cafa4c4eb  </t>
  </si>
  <si>
    <t>Maintain heathy streamside vegetation on publicly owned lands</t>
  </si>
  <si>
    <t xml:space="preserve">Seek opportunities to protect, or plant native trees and shrubs on public lands.   </t>
  </si>
  <si>
    <t>Staff time. Regional participation with RVCOG.  Partnerships with local groups.</t>
  </si>
  <si>
    <t>Track opportunities identified and projects implemented.</t>
  </si>
  <si>
    <t>Annually as funding is available</t>
  </si>
  <si>
    <t xml:space="preserve">Identify (map) Implemented projects on an annual basis until 100% complete.  If all public lands are completed, maintain plantings and add any new areas that become public.  </t>
  </si>
  <si>
    <t>The Almeda fire altered the strategies and priorities of restoration throughout the riparian corridor impacting TMDL planned sites, BCRI priorities, and partner priorities.  Post fire public lands are being restored as high priorities.  In addition, maps have been updated with restoration information including implemented projects on public lands.  The Riparian Conditions (RC) maps show strategies along the corridor that are beginning to undergo implementation.  Riparian Maps and their descriptions are located at https://rvcog.org/bear-creek-restoration-maps/.</t>
  </si>
  <si>
    <t>Stormwater Runoff</t>
  </si>
  <si>
    <t xml:space="preserve">Reduce warm stormwater runoff volumes (post construction). </t>
  </si>
  <si>
    <t>Design and construct capital improvements that incorporate low impact development approaches to infiltrate and cool runoff &amp; reduce other pollutants of concern.</t>
  </si>
  <si>
    <t>Annual funding source from streets, as well as grant funds and private investments.</t>
  </si>
  <si>
    <t>Tracking features installed for development, redevelopment and capital improvements.</t>
  </si>
  <si>
    <t>Ongoing – development and project driven.</t>
  </si>
  <si>
    <t xml:space="preserve">Annual Number of projects that incorporated LID or other methods into development and redevelopment plans </t>
  </si>
  <si>
    <t>Explore new projects and program innovations to meet the goals of the Temperature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 including identification of new invasive species of concern and control methods and new restoration techniques.</t>
  </si>
  <si>
    <t>Staff time.  Regional programs through RVCOG.</t>
  </si>
  <si>
    <t xml:space="preserve">The focus of adaptive management related to restoration has been in continued development of strategies for restoring riparian areas after fires including ongoing management of invasive species in the areas that burned and in between (areas that didn't that pose a high risk) including  long term management.  As a collective, the RM participating in (and coordinating) the Bear Creek Restoration Initiative (BCRI) is working on a number of strategies including evaluating the success of native regeneration in the burned area, in creating restoration concepts that balance multiple needs of the corridor, and in implementing these new strategies.  The basis for the restoration concepts developed came from participation in the BCRI restoration group and as part of the technical team on a project with EPA (Wildfire Recovery Assistance for Oregon) that led to the completion of the Bear Creek Natural Resources Plan (https://www.stream-smart.com/wp-content/uploads/2023/05/Bear-Creek-Final-NRP-Compiled_04.14.23.pdf).  The plan development included a workshop where we developed the initial restoration concepts that are in the plan.  The concepts are being expanded for application across the Bear Creek Riparian Corridor.  Maps are being created showing the desired concepts.  DMAs, the RM, and partners will use the maps to evaluate what the desired conditions are in areas of interest, look at what they currently are, and develop specific strategies/prescriptions and funding requests to help us achieve those desired conditions. The RM is also the lead in creating maps for the work being completed. </t>
  </si>
  <si>
    <t>Program</t>
  </si>
  <si>
    <t>Amount</t>
  </si>
  <si>
    <t>In-Kind</t>
  </si>
  <si>
    <t>Description</t>
  </si>
  <si>
    <t>Funder</t>
  </si>
  <si>
    <t>Wings Across America (Phase II)</t>
  </si>
  <si>
    <t>Funding for native plants (pollinator species) used to restore and improve habitat along Bear Creek.  The focus is on the areas burned by the Table Rock and Almeda fires.</t>
  </si>
  <si>
    <t>United States Forest Service</t>
  </si>
  <si>
    <t>Invasive Species Management</t>
  </si>
  <si>
    <t>Funding to manage invasive species regrowth post fires along the Greenway focused on County Owned parcels.</t>
  </si>
  <si>
    <t>Jackson County</t>
  </si>
  <si>
    <t>Bear Creek Restoration Initiative*</t>
  </si>
  <si>
    <t>Funding to help with the development of, coordination, and other aspects of BCRI including public forums, and tours.</t>
  </si>
  <si>
    <t>Rogue River Watershed Council</t>
  </si>
  <si>
    <t>Restoration - Ponderosa Pines</t>
  </si>
  <si>
    <t>500 ponderosa pines</t>
  </si>
  <si>
    <t>Restoration - Willow Staking</t>
  </si>
  <si>
    <t>In kind labor planting and securing of willows</t>
  </si>
  <si>
    <t>Planting - Volunteers (OSU Extension, Crater Renaissance Academy)</t>
  </si>
  <si>
    <t>In kind labor</t>
  </si>
  <si>
    <t>* Indicates a multi-year project.  Amount is projected for the current implementation year.</t>
  </si>
  <si>
    <t>Reference tab for bacteria information.  Information follows on all tabs to the right until the Temperature Attachments tab.</t>
  </si>
  <si>
    <t>Reference tab for temperature information.  Information follows on all tabs to the right until the Education Attachments tab.</t>
  </si>
  <si>
    <t>Reference tab for education information.  Information follows on all tabs to the right.</t>
  </si>
  <si>
    <t xml:space="preserve">Planting sites are identified, mapped, and documented using Survey 1-2-3 and ArcGIS online.  With the Almeda and Table Rock fires, the fire footprint areas were identified as the primary areas needing restoration.  There are also some areas that were not impacted by the fire that are also being evaluated and prioritized for planting.  Areas are identified by the RM, DMAs, and partners.  Local prioritization pre fire focused on the sites identified in the Bear Creek Restoration Initiative Restoration Plan.  Information on the sites is on the BCRI information page (https://rvcog.org/bear-creek-restoration-initiative/) including a link to the Final Report at the bottom of the page in the Products section.  The BCRI plan is being updated to reflect priorities after the fires, work that has been completed, and research that should be completed in the early 2022-2023 implementation year.  In addition, the RM provides direct information and technical assistance at meetings, workshops, through phone calls, and other venues.  Planting guidance and instruction was provided at all of the planting events including the restoration site tour.  Topics included species selection, how to plant, goals of the planting (water quality protection, fish and wildlife habitat, managing fire risk and public safety, etc).  In addition, the RM serves as a point of contact for questions and refers partners, municipalities, schools, and the public to the appropriate entity, or resource (e.g., SWCD riparian rebate program when active), or the RM will provide technical assistance directly. Lists af activities are detailed in the activity summary tab.  </t>
  </si>
  <si>
    <t>E22</t>
  </si>
  <si>
    <t>E23</t>
  </si>
  <si>
    <t>E24</t>
  </si>
  <si>
    <t>Education and Outreach</t>
  </si>
  <si>
    <t>Impacts to Temperature &amp; Bacteria in  waters under city jurisdiction (includes Dissolved Oxygen, pH, Nutrients)</t>
  </si>
  <si>
    <t>Promote Cultural Awareness through Public Education and Involvement</t>
  </si>
  <si>
    <t>Add TMDL or water quality related articles to city  newsletter or other publication(s).  Regional program will continue to promote and share TMDL topics on the Stream Smart website.  The regional program will also provide general content for use on websites, in newsletters, etc.</t>
  </si>
  <si>
    <t>Staff, RVCOG, Partners</t>
  </si>
  <si>
    <t xml:space="preserve">Minimum of 2 articles published per year.  Topic areas determined annually.  </t>
  </si>
  <si>
    <t>Annual report with copies of articles.</t>
  </si>
  <si>
    <t>Articles, social media posts, and interviews were completed throughout the year.  Posts, blogs, and articles are distributed through local media, the Stream Smart Program including its social media platforms, on DMA's Websites, through partners, and the TMDL pages on RVCOG's website.  Specifically, articles, interviews, and blogs have featured Stream Smart's volunteer programs (Bear Creek Clean-ups, Adopt-A-Greenway, and Rogue River Clean-up), the water quality press releases, riparian restoration, activities and events, and other topics.  Blog posts can be found on the Stream Smart site at https://www.stream-smart.com/recent-posts/.  Copies of materials referenced in this report can be found on the report link (long form) located on https://rvcog.org/what-we-do/natural-resources/clean-water-act-tmdl/bear-creek-tmdl/.</t>
  </si>
  <si>
    <t>Maintain City’s web pages for Water Quality including stormwater and TMDL topics.  Regional information will be updated on RVCOG's TMDL pages and the Stream Smart TMDL related pages as part of the regional TMDL participation.</t>
  </si>
  <si>
    <t>Staff time, RVCOG</t>
  </si>
  <si>
    <t>DMA’s web pages are regularly updated with relevant and informative information. In addition, the City's TMDL information will be updated on RVCOG's website and the Stream Smart Site as appropriate.</t>
  </si>
  <si>
    <t>Annual Report summarizing changes &amp; relevant links, if changed.</t>
  </si>
  <si>
    <t>The Stream Smart website is updated monthly (or more frequently as needed) with updates, revisions, new content, links and events.  There are cross links to and from DMA websites for most communities with the Stream Smart page.  In addition to the web content, TMDL related information is also posted and shared on the social media.  TMDL related websites hosted on RVCOG's website are updated quarterly or more frequently as needed.  There are general TMDL pages for the Bear Creek TMDL, the Rogue Basin TMDL, and the City of Jacksonville.  Examples of changes/updates to the websites include the re-establishment of the Pledge page on the Stream Smart website refer to link for the picking up after your pets pledge (https://www.stream-smart.com/how-to-get-involved/pledge/pet-waste/pet-pledge/), the creation of a dedicated blog page (https://www.stream-smart.com/recent-posts/), and updating the resource page to include the Bear Creek Natural Resources Plan.  In addition, quarterly TMDL reports and other meeting information was uploaded to the Bear Creek TMDL website (https://rvcog.org/what-we-do/natural-resources/clean-water-act-tmdl/bear-creek-tmdl/).</t>
  </si>
  <si>
    <t>Engage residents in experiential learning opportunities that promote awareness as well as tools for changing behavior.  Examples of program that meet the TMDL goals that are done  in partnership with other programs (NPDES Phase II) or just for the TMDL program include Salmon Watch, participation in local events (the Salmon Festival, Earth Day, Bear Creek Fall Festival), regional programs (Jackson SWCD Field Camp), programs with schools, partnerships with other groups, volunteer plantings, the August Institute, and other programs.</t>
  </si>
  <si>
    <t xml:space="preserve">Continue to support the Regional Programs by working with RVCOG.  </t>
  </si>
  <si>
    <t xml:space="preserve">Workshop/Program participation and measurable results (number of projects completed, participants, etc.). </t>
  </si>
  <si>
    <t xml:space="preserve">Annual Action Plan and Subsequent Report.  </t>
  </si>
  <si>
    <r>
      <t xml:space="preserve">Events are starting to return to pre-COVID levels in terms of opportunities for participation.  A full Salmon Watch Program was conducted in the Fall of 2022 with an additional hybrid class conducted with the Oregon Department of Fish and Widlife's Salmon Fry Release Program in December.  Overall, the program reached over 1,260 students over 28 field days. </t>
    </r>
    <r>
      <rPr>
        <sz val="10"/>
        <rFont val="Calibri"/>
        <family val="2"/>
        <scheme val="minor"/>
      </rPr>
      <t xml:space="preserve"> The Bear Creek Clean-up had 318 participants and picked up 12,385 lbs of trash and removed invasive species along 3 miles of Bear Creek.  Additional activities included planting and maintaining a pollinator garden and additional invasive species work.  In addition, there were several volunteer activities conducted as part of the Stream Smart Volunteer Program supported by the TMDL and Stormwater Programs had 72 attendees.  Other events for the season included the Southern Oregon Regional Envirothon, staffing a booth and Ecoquest Activity as part of the Rogue Valley Earth Day, conducting regular activities as part of the Adopt-A-Greenway Program (Stream Smart Section), working with Oregon State University's Student Watershed Assessment Team (SWAT), hosting events for the Worldwide Walk for Water, working with a Crater Renaissance Academy Intern to develop a plan and bgin plan implementation for the Adopt-A-Greenway Section and serving on the Crater Renaissance Academy's Careers in Technical Education Board. </t>
    </r>
    <r>
      <rPr>
        <sz val="10"/>
        <color theme="1"/>
        <rFont val="Calibri"/>
        <family val="2"/>
        <scheme val="minor"/>
      </rPr>
      <t xml:space="preserve">  Events and other activities reached over 500 more community members. </t>
    </r>
  </si>
  <si>
    <t>Actively participate in the Stream Smart or other campaigns including promoting and using the program for relevant programs, sharing posts from online media, and submitting content as appropriate for social media use.</t>
  </si>
  <si>
    <t xml:space="preserve">Staff time &amp; support funding. </t>
  </si>
  <si>
    <t xml:space="preserve">DMA’s webpage on Stream Smart website updated with relevant and informative information; participation in campaign planning &amp; implementation. </t>
  </si>
  <si>
    <t>The TMDL DMAs provide direct funding for the Stream Smart Program in conjunction with Phase II Programs and a few partners.  As a result, there is overlap in program implementation and in subsequent reporting.  The TMDL portion focuses on the dry weather portion of the TMDL and serves as the only participation for communities that don't have separate MS4 programs.  Medford, Ashland, Jackson County, and Central Point participate as members of the Advisory Committee.  In addition, Grants Pass, Josephine County, and Medford Water Commission also serve on the commmitee with the RM.  Examples of Stream Smart activities conducted during the reporting year can be found in the Stream Smart tab.  Funding provided by the DMAs and MS4s support the website (domain name registration, hosting, tracking, updates, contracted services for updates, content updates and addition (RM), event postings).  In addition, the funding supports all related activities including marketing, postings, articles, meeting coordination, program promotion, development of materials (e.g. signs), and events and activities.  In addition, DMAs participate in activities (e.g., Salmon Watch), have links to Salmon Watch on their website, and use materials (logos, articles,posts) through the year.</t>
  </si>
  <si>
    <t>Provide outreach and technical support focused on riparian restoration activities.  Includes tie in with the Stream Smart program, local assistance programs (Jackson SWCD), and the regional riparian program (Planting Plan including plant recommendations, site selection, invasive species recommendations).</t>
  </si>
  <si>
    <t>Continued participation in the regional program.</t>
  </si>
  <si>
    <t>Continued distribution of outreach materials, providing technical assistance to landowners, schools, and other groups.  Providing continued support for assistance programs (e.g., SWCD riparian program).</t>
  </si>
  <si>
    <t>Summary of activities and materials provided.</t>
  </si>
  <si>
    <t>Explore new projects and program innovations to meet the goals of the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</si>
  <si>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Staff time – potential coordination with RVCOG and local groups</t>
  </si>
  <si>
    <t xml:space="preserve">New approaches will be in response to new technology, innovations or adaptive management.  Can include trainings and workshops.  </t>
  </si>
  <si>
    <t>New approaches will be identified with success indicators determined.  Can include attendance at trainings and workshops</t>
  </si>
  <si>
    <t>The RM continues to work with both local and regional groups on educational programs.  In 2022-2023, a portion of the restoration work and outreach was combined with the efforts of the Bear Creek Restoration Initiative. A Natural Resources Plan was developed for the corridor by as part of the Wildlfire Recovery Assistance for Oregon Technical Assistance grant.  The RM worked as part of the Restoration Working group with the Rogue River Watershed Council and Freshwater Trust to draft and map the restoration concepts.  The RM is working on refining the concept maps and looking at desired conditions, where conditions are currently, and a tracking methods to get there.  In addition, the RM participates as part of the stakeholder outreach group that is looking at building community support for managing invasive species, long term maintenance, volunteer activities, and other programs and holding a Bear Creek Restoration based Summit in 2023-2024.  The Stream Smart Program is also expanding the Stream Smart volunteer programs by continuing with the Adopt-A-Greenway Program and Adopt-A-River (Rogue River near Hog Creek).  A comprehensive plan was developed for Stream Smart's section near the Expo Center in Central Point.  Stream Smart has also been focusing more on social media activities than the website since most of the use in 2022-2023 was to the social media channels - a reach of over 24,000 based on of Facebook (23,875) and Instagram (1,209) when comared to the website 2,642 users.</t>
  </si>
  <si>
    <t xml:space="preserve">Effectiveness Monitoring </t>
  </si>
  <si>
    <t xml:space="preserve">Programs to track effectiveness of TMDL implementation </t>
  </si>
  <si>
    <t xml:space="preserve">Working with DEQ, RVCOG or others implement water quality sampling program to evaluate and track program effectiveness.  RVCOG will continue to collect stream samples monthly at sites throughout the region.  </t>
  </si>
  <si>
    <t>Continued participation in the regional monitoring program.</t>
  </si>
  <si>
    <t xml:space="preserve">Methods for tracking program effectiveness include sampling and analysis of water quality data (RVCOG, DEQ, other) load reductions, identification of trends, and tracking of TMDL actions. </t>
  </si>
  <si>
    <t>Trends in water quality indicate effectiveness of program.  Report on water quality program and results</t>
  </si>
  <si>
    <t xml:space="preserve">The Regional Monitoring program continues to be a very successful part of the Regional TMDL Program.  We collect  over 350 samples annually from streams and storm drains (including the hot spot p[rogram).  Data are analyzed overall and by season to look for patterns (see data analysis tab).  In addition, we assign scores for the creeks annually based on exceedence data and creek a simple "score card" for the watershed for summer bacteria levels.  We also look at the seasonal and annual patterns year to year to compare them to see if there are any long term patterns or trends.  The 2020 Almeda fires impacted water quality conditions which will be felt for many years and has impacted water quality trends.  All water quality data is submitted to DEQ.  TMDL implementation actions are also tracked on an ongoing basis by RVCOG electronically through the use of surveys, maps, and/ or spreadsheets.  This tracking helps us to evaluate progress versus benchmarks.  Specialized projects are also implemented to help look at specific concerns.  In 2022-2023, year 2 of a 2-year monitoring project was completed.  Data will be analyzed in 2023-2024 to identify and evaluate (if any) long term impacts of the fire.  </t>
  </si>
  <si>
    <t>TMDL Reporting</t>
  </si>
  <si>
    <t>Continued participation in TMDL Program</t>
  </si>
  <si>
    <t xml:space="preserve">City will continue to  update management on Stormwater/TMDL related actions  </t>
  </si>
  <si>
    <t>Staff Time, RVCOG as requested</t>
  </si>
  <si>
    <t>City staff will keep city council updated on Stormwater/TMDL related actions</t>
  </si>
  <si>
    <t xml:space="preserve">Report on number of updates given annually </t>
  </si>
  <si>
    <t>No separate reports were given to management by the RM at DMA Council or Commission Meetings.  Updates on projects including Clean-ups were given at RVCOG Board Meetings which include representatives from City Councils and County Commissioners.</t>
  </si>
  <si>
    <t>City will continue attend quarterly TMDL meetings.  Regional TMDL support also provides support for the TMDL meetings.</t>
  </si>
  <si>
    <t xml:space="preserve">DMAs will participate in quarterly TMDL meetings either in-person or via phone.   </t>
  </si>
  <si>
    <t xml:space="preserve">Quarterly Meetings will be attended by a representative from the city </t>
  </si>
  <si>
    <t xml:space="preserve">DMA staff attended quarterly meetings and provided updates during the roundtable updates. </t>
  </si>
  <si>
    <t xml:space="preserve">City will submit a TMDL annual implementation plan report yearly to DEQ.  RVCOG will track and report on regional activities. </t>
  </si>
  <si>
    <r>
      <t>Annual Implementation reports are Due November 1</t>
    </r>
    <r>
      <rPr>
        <vertAlign val="superscript"/>
        <sz val="10"/>
        <color theme="1"/>
        <rFont val="Calibri"/>
        <family val="2"/>
        <scheme val="minor"/>
      </rPr>
      <t>st</t>
    </r>
    <r>
      <rPr>
        <sz val="10"/>
        <color theme="1"/>
        <rFont val="Calibri"/>
        <family val="2"/>
        <scheme val="minor"/>
      </rPr>
      <t xml:space="preserve"> for the preceding July 1 – June 30 reporting year.  </t>
    </r>
  </si>
  <si>
    <t>Annual Reports Received</t>
  </si>
  <si>
    <t>Completed with the submittal of this document and accompanying forms.  Additional information including copies of the full supplemental materials (tabs) can be found online at https://rvcog.org/what-we-do/natural-resources/clean-water-act-tmdl/bear-creek-tmdl/.</t>
  </si>
  <si>
    <t>Summer Exceedance: May 1 - October 31</t>
  </si>
  <si>
    <t>Winter Exceedance: November 1 - April 30</t>
  </si>
  <si>
    <t>Site #</t>
  </si>
  <si>
    <t>Location</t>
  </si>
  <si>
    <t>Phosphorus Exceedance at Standard (0.16 mg/L)</t>
  </si>
  <si>
    <t>Count</t>
  </si>
  <si>
    <t>WQ %</t>
  </si>
  <si>
    <t>WQ Grade</t>
  </si>
  <si>
    <r>
      <rPr>
        <i/>
        <sz val="11"/>
        <color theme="1"/>
        <rFont val="Calibri"/>
        <family val="2"/>
        <scheme val="minor"/>
      </rPr>
      <t xml:space="preserve">E. coli </t>
    </r>
    <r>
      <rPr>
        <sz val="11"/>
        <color theme="1"/>
        <rFont val="Calibri"/>
        <family val="2"/>
        <scheme val="minor"/>
      </rPr>
      <t>Exceedance at Standard (406 MPN)</t>
    </r>
  </si>
  <si>
    <t>E1</t>
  </si>
  <si>
    <t>Walker Ck. @ Belle Fiore</t>
  </si>
  <si>
    <t>0/2</t>
  </si>
  <si>
    <t>A</t>
  </si>
  <si>
    <t>0/4</t>
  </si>
  <si>
    <t>E3</t>
  </si>
  <si>
    <t>Neil Ck. @ Dead Indian Memorial</t>
  </si>
  <si>
    <t>1/3</t>
  </si>
  <si>
    <t>D+</t>
  </si>
  <si>
    <t>0/6</t>
  </si>
  <si>
    <t>E4</t>
  </si>
  <si>
    <t>Ashland Ck. @ Granite St.</t>
  </si>
  <si>
    <t>0/3</t>
  </si>
  <si>
    <t>E5</t>
  </si>
  <si>
    <t>Ashland Ck. below STP</t>
  </si>
  <si>
    <t>E6</t>
  </si>
  <si>
    <t>TID Canal @ Eagle Mill Rd.</t>
  </si>
  <si>
    <t>-</t>
  </si>
  <si>
    <t>E7</t>
  </si>
  <si>
    <t>Bear Ck. @ S. Valley View Rd.</t>
  </si>
  <si>
    <t>E8</t>
  </si>
  <si>
    <t>Bear Ck. @ Greenway (S. Talent)</t>
  </si>
  <si>
    <t>E9</t>
  </si>
  <si>
    <t>Bear Ck. @ Lynn Newbry Park</t>
  </si>
  <si>
    <t>E10</t>
  </si>
  <si>
    <t>MID Diversion @ Suncrest Rd.</t>
  </si>
  <si>
    <t>E11</t>
  </si>
  <si>
    <t>Bear Ck. @ B. H. Park (Phoenix)</t>
  </si>
  <si>
    <t>1/6</t>
  </si>
  <si>
    <t>E12</t>
  </si>
  <si>
    <t>Bear Ck. @ Fern Valley Rd.</t>
  </si>
  <si>
    <t>E13</t>
  </si>
  <si>
    <t>Bear Ck. @ JNC (S. Medford)</t>
  </si>
  <si>
    <t>E14</t>
  </si>
  <si>
    <t>Bear Ck. @ 9th St. (Medford)</t>
  </si>
  <si>
    <t>E15</t>
  </si>
  <si>
    <t>Bear Ck. @ Table Rock Rd.</t>
  </si>
  <si>
    <t>1/2</t>
  </si>
  <si>
    <t>F</t>
  </si>
  <si>
    <t>E16</t>
  </si>
  <si>
    <t>Griffin Ck. @ Beall Ln.</t>
  </si>
  <si>
    <t>2/3</t>
  </si>
  <si>
    <t>2/6</t>
  </si>
  <si>
    <t>E17</t>
  </si>
  <si>
    <t>Jackson Ck. @ Beall Ln.</t>
  </si>
  <si>
    <t>E18</t>
  </si>
  <si>
    <t>Jackson Ck. @ Jacksonville</t>
  </si>
  <si>
    <t>1/4</t>
  </si>
  <si>
    <t>E19</t>
  </si>
  <si>
    <t>Jackson Ck. @ W. Ross Ln.</t>
  </si>
  <si>
    <t>E20</t>
  </si>
  <si>
    <t>Bear Ck. @ Pine St. (CP)</t>
  </si>
  <si>
    <t>E21</t>
  </si>
  <si>
    <t>Bear Ck. Above Griffin (CP)</t>
  </si>
  <si>
    <t>Griffin Ck. @ I-5</t>
  </si>
  <si>
    <t>2/2</t>
  </si>
  <si>
    <t>Jackson Ck. @ Blackwell Rd.</t>
  </si>
  <si>
    <t>3/3</t>
  </si>
  <si>
    <t>Bear Ck. @ Kirtland Rd.</t>
  </si>
  <si>
    <t>Data Analysis Avilable Online</t>
  </si>
  <si>
    <t>Example Annual Statistics</t>
  </si>
  <si>
    <r>
      <t>Temp. (C</t>
    </r>
    <r>
      <rPr>
        <sz val="11"/>
        <color theme="1"/>
        <rFont val="Calibri"/>
        <family val="2"/>
      </rPr>
      <t>°)</t>
    </r>
  </si>
  <si>
    <t>E. coli MPN</t>
  </si>
  <si>
    <t>Phosphorus (mg/L)</t>
  </si>
  <si>
    <t>Average</t>
  </si>
  <si>
    <t>Maximum</t>
  </si>
  <si>
    <t>Minimum</t>
  </si>
  <si>
    <t>Median</t>
  </si>
  <si>
    <t>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</si>
</sst>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0.000"/>
  </numFmts>
  <fonts count="17" x14ac:knownFonts="1">
    <font>
      <sz val="11"/>
      <color theme="1"/>
      <name val="Calibri"/>
      <family val="2"/>
      <scheme val="minor"/>
    </font>
    <font>
      <b/>
      <sz val="18"/>
      <color theme="1"/>
      <name val="Calibri"/>
      <family val="2"/>
      <scheme val="minor"/>
    </font>
    <font>
      <b/>
      <i/>
      <sz val="14"/>
      <color theme="1"/>
      <name val="Calibri"/>
      <family val="2"/>
      <scheme val="minor"/>
    </font>
    <font>
      <b/>
      <sz val="12"/>
      <color theme="1"/>
      <name val="Calibri"/>
      <family val="2"/>
      <scheme val="minor"/>
    </font>
    <font>
      <i/>
      <sz val="9"/>
      <color theme="1"/>
      <name val="Calibri"/>
      <family val="2"/>
      <scheme val="minor"/>
    </font>
    <font>
      <sz val="9"/>
      <color theme="1"/>
      <name val="Calibri"/>
      <family val="2"/>
      <scheme val="minor"/>
    </font>
    <font>
      <sz val="10"/>
      <color theme="1"/>
      <name val="Calibri"/>
      <family val="2"/>
      <scheme val="minor"/>
    </font>
    <font>
      <sz val="9"/>
      <color rgb="FFFF0000"/>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i/>
      <sz val="11"/>
      <color theme="1"/>
      <name val="Calibri"/>
      <family val="2"/>
      <scheme val="minor"/>
    </font>
    <font>
      <sz val="10"/>
      <name val="Calibri"/>
      <family val="2"/>
      <scheme val="minor"/>
    </font>
    <font>
      <vertAlign val="superscript"/>
      <sz val="10"/>
      <color theme="1"/>
      <name val="Calibri"/>
      <family val="2"/>
      <scheme val="minor"/>
    </font>
    <font>
      <i/>
      <sz val="11"/>
      <color theme="1"/>
      <name val="Calibri"/>
      <family val="2"/>
      <scheme val="minor"/>
    </font>
    <font>
      <sz val="11"/>
      <color theme="1"/>
      <name val="Calibri"/>
      <family val="2"/>
    </font>
    <font>
      <sz val="11"/>
      <name val="Calibri"/>
      <family val="2"/>
      <scheme val="minor"/>
    </font>
  </fonts>
  <fills count="10">
    <fill>
      <patternFill patternType="none"/>
    </fill>
    <fill>
      <patternFill patternType="gray125"/>
    </fill>
    <fill>
      <patternFill patternType="solid">
        <fgColor rgb="FFDBE5F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79998168889431442"/>
        <bgColor indexed="64"/>
      </patternFill>
    </fill>
  </fills>
  <borders count="20">
    <border>
      <left/>
      <right/>
      <top/>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s>
  <cellStyleXfs count="2">
    <xf numFmtId="0" fontId="0" fillId="0" borderId="0"/>
    <xf numFmtId="44" fontId="8" fillId="0" borderId="0" applyFont="0" applyFill="0" applyBorder="0" applyAlignment="0" applyProtection="0"/>
  </cellStyleXfs>
  <cellXfs count="77">
    <xf numFmtId="0" fontId="0" fillId="0" borderId="0" xfId="0"/>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10" xfId="0" applyFont="1" applyBorder="1" applyAlignment="1">
      <alignment horizontal="left" vertical="top" wrapText="1"/>
    </xf>
    <xf numFmtId="0" fontId="0" fillId="0" borderId="5" xfId="0" applyBorder="1" applyAlignment="1">
      <alignment vertical="top" wrapText="1"/>
    </xf>
    <xf numFmtId="0" fontId="0" fillId="0" borderId="10" xfId="0" applyBorder="1" applyAlignment="1">
      <alignment vertical="top"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5" fillId="0" borderId="8"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5" fillId="0" borderId="11" xfId="0" applyFont="1" applyBorder="1" applyAlignment="1">
      <alignment horizontal="left" vertical="top" wrapText="1" indent="1"/>
    </xf>
    <xf numFmtId="0" fontId="5" fillId="0" borderId="4" xfId="0" applyFont="1" applyBorder="1" applyAlignment="1">
      <alignment horizontal="left" vertical="top" wrapText="1" indent="1"/>
    </xf>
    <xf numFmtId="0" fontId="5" fillId="0" borderId="9" xfId="0" applyFont="1" applyBorder="1" applyAlignment="1">
      <alignment horizontal="left" vertical="top" wrapText="1" indent="1"/>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5" fillId="0" borderId="9" xfId="0" applyFont="1" applyBorder="1" applyAlignment="1">
      <alignment horizontal="center" vertical="top" wrapText="1"/>
    </xf>
    <xf numFmtId="0" fontId="0" fillId="0" borderId="12" xfId="0" applyBorder="1" applyAlignment="1">
      <alignment horizontal="center" vertical="center" wrapText="1"/>
    </xf>
    <xf numFmtId="0" fontId="0" fillId="0" borderId="12" xfId="0" applyBorder="1"/>
    <xf numFmtId="0" fontId="6" fillId="0" borderId="8" xfId="0" applyFont="1" applyBorder="1" applyAlignment="1">
      <alignment horizontal="center" vertical="top" wrapText="1"/>
    </xf>
    <xf numFmtId="0" fontId="6" fillId="0" borderId="8"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center" vertical="top" wrapText="1"/>
    </xf>
    <xf numFmtId="0" fontId="6" fillId="0" borderId="4"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9" xfId="0" applyFont="1" applyBorder="1" applyAlignment="1">
      <alignment horizontal="center" vertical="top" wrapText="1"/>
    </xf>
    <xf numFmtId="0" fontId="11" fillId="3" borderId="12" xfId="0" applyFont="1" applyFill="1" applyBorder="1"/>
    <xf numFmtId="44" fontId="0" fillId="0" borderId="12" xfId="1" applyFont="1" applyBorder="1" applyAlignment="1">
      <alignment horizontal="center" vertical="center"/>
    </xf>
    <xf numFmtId="0" fontId="0" fillId="0" borderId="12" xfId="0" applyBorder="1" applyAlignment="1">
      <alignment horizontal="center" vertical="center"/>
    </xf>
    <xf numFmtId="44" fontId="0" fillId="0" borderId="12" xfId="1" applyFont="1" applyFill="1" applyBorder="1" applyAlignment="1">
      <alignment horizontal="center" vertical="center"/>
    </xf>
    <xf numFmtId="0" fontId="0" fillId="0" borderId="12" xfId="0" applyBorder="1" applyAlignment="1">
      <alignment wrapText="1"/>
    </xf>
    <xf numFmtId="8" fontId="0" fillId="0" borderId="12" xfId="0" applyNumberFormat="1" applyBorder="1"/>
    <xf numFmtId="44" fontId="0" fillId="0" borderId="12" xfId="1" applyFont="1" applyBorder="1"/>
    <xf numFmtId="0" fontId="0" fillId="0" borderId="0" xfId="0" applyAlignment="1">
      <alignment horizontal="center" vertical="center" wrapText="1"/>
    </xf>
    <xf numFmtId="44" fontId="0" fillId="0" borderId="0" xfId="1" applyFont="1" applyBorder="1"/>
    <xf numFmtId="44" fontId="0" fillId="0" borderId="0" xfId="0" applyNumberFormat="1"/>
    <xf numFmtId="0" fontId="6" fillId="0" borderId="11" xfId="0" applyFont="1" applyBorder="1" applyAlignment="1">
      <alignment horizontal="left" vertical="top" wrapText="1" indent="1"/>
    </xf>
    <xf numFmtId="0" fontId="6" fillId="0" borderId="4" xfId="0" applyFont="1" applyBorder="1" applyAlignment="1">
      <alignment horizontal="left" vertical="top" wrapText="1" indent="1"/>
    </xf>
    <xf numFmtId="0" fontId="6" fillId="0" borderId="9" xfId="0" applyFont="1" applyBorder="1" applyAlignment="1">
      <alignment horizontal="left" vertical="top" wrapText="1" indent="1"/>
    </xf>
    <xf numFmtId="0" fontId="5" fillId="0" borderId="0" xfId="0" applyFont="1" applyAlignment="1">
      <alignment horizontal="left" vertical="top" wrapText="1"/>
    </xf>
    <xf numFmtId="0" fontId="10" fillId="4" borderId="13" xfId="0" applyFont="1" applyFill="1" applyBorder="1" applyAlignment="1">
      <alignment horizontal="center"/>
    </xf>
    <xf numFmtId="0" fontId="10" fillId="4" borderId="14" xfId="0" applyFont="1" applyFill="1" applyBorder="1" applyAlignment="1">
      <alignment horizontal="center"/>
    </xf>
    <xf numFmtId="0" fontId="10" fillId="4" borderId="15" xfId="0" applyFont="1" applyFill="1" applyBorder="1" applyAlignment="1">
      <alignment horizontal="center"/>
    </xf>
    <xf numFmtId="0" fontId="10" fillId="5" borderId="16" xfId="0" applyFont="1" applyFill="1" applyBorder="1" applyAlignment="1">
      <alignment horizontal="center"/>
    </xf>
    <xf numFmtId="0" fontId="10" fillId="5" borderId="17" xfId="0" applyFont="1" applyFill="1" applyBorder="1" applyAlignment="1">
      <alignment horizontal="center"/>
    </xf>
    <xf numFmtId="0" fontId="10" fillId="5" borderId="18" xfId="0" applyFont="1" applyFill="1" applyBorder="1" applyAlignment="1">
      <alignment horizontal="center"/>
    </xf>
    <xf numFmtId="0" fontId="0" fillId="6" borderId="19" xfId="0" applyFill="1" applyBorder="1" applyAlignment="1">
      <alignment horizontal="center"/>
    </xf>
    <xf numFmtId="0" fontId="0" fillId="7" borderId="19" xfId="0" applyFill="1" applyBorder="1" applyAlignment="1">
      <alignment horizontal="center"/>
    </xf>
    <xf numFmtId="9" fontId="10" fillId="0" borderId="12" xfId="0" applyNumberFormat="1" applyFont="1" applyBorder="1"/>
    <xf numFmtId="49" fontId="0" fillId="0" borderId="12" xfId="0" applyNumberFormat="1" applyBorder="1" applyAlignment="1">
      <alignment horizontal="right"/>
    </xf>
    <xf numFmtId="9" fontId="0" fillId="0" borderId="12" xfId="0" applyNumberFormat="1" applyBorder="1" applyAlignment="1">
      <alignment horizontal="right"/>
    </xf>
    <xf numFmtId="49" fontId="0" fillId="0" borderId="12" xfId="0" applyNumberFormat="1" applyBorder="1" applyAlignment="1">
      <alignment horizontal="center"/>
    </xf>
    <xf numFmtId="9" fontId="10" fillId="0" borderId="12" xfId="0" applyNumberFormat="1" applyFont="1" applyBorder="1" applyAlignment="1">
      <alignment horizontal="center"/>
    </xf>
    <xf numFmtId="0" fontId="0" fillId="6" borderId="12" xfId="0" applyFill="1" applyBorder="1"/>
    <xf numFmtId="9" fontId="10" fillId="6" borderId="12" xfId="0" applyNumberFormat="1" applyFont="1" applyFill="1" applyBorder="1"/>
    <xf numFmtId="49" fontId="0" fillId="6" borderId="12" xfId="0" applyNumberFormat="1" applyFill="1" applyBorder="1" applyAlignment="1">
      <alignment horizontal="right"/>
    </xf>
    <xf numFmtId="9" fontId="9" fillId="6" borderId="12" xfId="0" applyNumberFormat="1" applyFont="1" applyFill="1" applyBorder="1" applyAlignment="1">
      <alignment horizontal="right"/>
    </xf>
    <xf numFmtId="49" fontId="9" fillId="6" borderId="12" xfId="0" applyNumberFormat="1" applyFont="1" applyFill="1" applyBorder="1" applyAlignment="1">
      <alignment horizontal="center"/>
    </xf>
    <xf numFmtId="9" fontId="0" fillId="0" borderId="12" xfId="0" applyNumberFormat="1" applyBorder="1" applyAlignment="1">
      <alignment horizontal="center"/>
    </xf>
    <xf numFmtId="9" fontId="10" fillId="0" borderId="12" xfId="0" applyNumberFormat="1" applyFont="1" applyBorder="1" applyAlignment="1">
      <alignment horizontal="right"/>
    </xf>
    <xf numFmtId="0" fontId="0" fillId="8" borderId="12" xfId="0" applyFill="1" applyBorder="1" applyAlignment="1">
      <alignment horizontal="center"/>
    </xf>
    <xf numFmtId="0" fontId="16" fillId="9" borderId="12" xfId="0" applyFont="1" applyFill="1" applyBorder="1" applyAlignment="1">
      <alignment horizontal="left"/>
    </xf>
    <xf numFmtId="164" fontId="0" fillId="0" borderId="12" xfId="0" applyNumberFormat="1" applyBorder="1"/>
    <xf numFmtId="165" fontId="0" fillId="0" borderId="12" xfId="0" applyNumberForma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6"/>
    </mc:Choice>
    <mc:Fallback>
      <c:style val="36"/>
    </mc:Fallback>
  </mc:AlternateContent>
  <c:chart>
    <c:title>
      <c:tx>
        <c:rich>
          <a:bodyPr/>
          <a:lstStyle/>
          <a:p>
            <a:pPr>
              <a:defRPr/>
            </a:pPr>
            <a:r>
              <a:rPr lang="en-US"/>
              <a:t>E14 - Bear Creek @ 9th Street (Medford)</a:t>
            </a:r>
          </a:p>
        </c:rich>
      </c:tx>
      <c:overlay val="0"/>
    </c:title>
    <c:autoTitleDeleted val="0"/>
    <c:plotArea>
      <c:layout/>
      <c:barChart>
        <c:barDir val="col"/>
        <c:grouping val="clustered"/>
        <c:varyColors val="0"/>
        <c:ser>
          <c:idx val="0"/>
          <c:order val="0"/>
          <c:tx>
            <c:strRef>
              <c:f>'[1]All Current Data - 2022-2023'!$AF$2</c:f>
              <c:strCache>
                <c:ptCount val="1"/>
                <c:pt idx="0">
                  <c:v>E. coli MPN</c:v>
                </c:pt>
              </c:strCache>
            </c:strRef>
          </c:tx>
          <c:invertIfNegative val="0"/>
          <c:cat>
            <c:strRef>
              <c:f>'[1]All Current Data - 2022-2023'!$AA$3:$AA$14</c:f>
              <c:strCache>
                <c:ptCount val="12"/>
                <c:pt idx="0">
                  <c:v>July</c:v>
                </c:pt>
                <c:pt idx="1">
                  <c:v>August</c:v>
                </c:pt>
                <c:pt idx="2">
                  <c:v>September</c:v>
                </c:pt>
                <c:pt idx="3">
                  <c:v>October</c:v>
                </c:pt>
                <c:pt idx="4">
                  <c:v>November</c:v>
                </c:pt>
                <c:pt idx="5">
                  <c:v>December</c:v>
                </c:pt>
                <c:pt idx="6">
                  <c:v>January</c:v>
                </c:pt>
                <c:pt idx="7">
                  <c:v>February</c:v>
                </c:pt>
                <c:pt idx="8">
                  <c:v>March</c:v>
                </c:pt>
                <c:pt idx="9">
                  <c:v>April</c:v>
                </c:pt>
                <c:pt idx="10">
                  <c:v>May</c:v>
                </c:pt>
                <c:pt idx="11">
                  <c:v>June</c:v>
                </c:pt>
              </c:strCache>
            </c:strRef>
          </c:cat>
          <c:val>
            <c:numRef>
              <c:f>'[1]All Current Data - 2022-2023'!$AF$3:$AF$14</c:f>
              <c:numCache>
                <c:formatCode>General</c:formatCode>
                <c:ptCount val="12"/>
                <c:pt idx="0">
                  <c:v>2419.1999999999998</c:v>
                </c:pt>
                <c:pt idx="1">
                  <c:v>461.1</c:v>
                </c:pt>
                <c:pt idx="2">
                  <c:v>1046.2</c:v>
                </c:pt>
                <c:pt idx="3">
                  <c:v>488.4</c:v>
                </c:pt>
                <c:pt idx="4">
                  <c:v>139.6</c:v>
                </c:pt>
                <c:pt idx="5">
                  <c:v>290.89999999999998</c:v>
                </c:pt>
                <c:pt idx="6">
                  <c:v>69.7</c:v>
                </c:pt>
                <c:pt idx="7">
                  <c:v>24.3</c:v>
                </c:pt>
                <c:pt idx="8">
                  <c:v>72.3</c:v>
                </c:pt>
                <c:pt idx="9">
                  <c:v>30.9</c:v>
                </c:pt>
                <c:pt idx="10">
                  <c:v>613.1</c:v>
                </c:pt>
                <c:pt idx="11">
                  <c:v>2419.1999999999998</c:v>
                </c:pt>
              </c:numCache>
            </c:numRef>
          </c:val>
          <c:extLst>
            <c:ext xmlns:c16="http://schemas.microsoft.com/office/drawing/2014/chart" uri="{C3380CC4-5D6E-409C-BE32-E72D297353CC}">
              <c16:uniqueId val="{00000000-E1D8-4EE7-B27F-9A833AB735DD}"/>
            </c:ext>
          </c:extLst>
        </c:ser>
        <c:dLbls>
          <c:showLegendKey val="0"/>
          <c:showVal val="0"/>
          <c:showCatName val="0"/>
          <c:showSerName val="0"/>
          <c:showPercent val="0"/>
          <c:showBubbleSize val="0"/>
        </c:dLbls>
        <c:gapWidth val="150"/>
        <c:axId val="131629440"/>
        <c:axId val="131630976"/>
      </c:barChart>
      <c:catAx>
        <c:axId val="131629440"/>
        <c:scaling>
          <c:orientation val="minMax"/>
        </c:scaling>
        <c:delete val="0"/>
        <c:axPos val="b"/>
        <c:numFmt formatCode="General" sourceLinked="0"/>
        <c:majorTickMark val="out"/>
        <c:minorTickMark val="none"/>
        <c:tickLblPos val="nextTo"/>
        <c:crossAx val="131630976"/>
        <c:crosses val="autoZero"/>
        <c:auto val="1"/>
        <c:lblAlgn val="ctr"/>
        <c:lblOffset val="100"/>
        <c:noMultiLvlLbl val="0"/>
      </c:catAx>
      <c:valAx>
        <c:axId val="131630976"/>
        <c:scaling>
          <c:orientation val="minMax"/>
          <c:max val="2500"/>
        </c:scaling>
        <c:delete val="0"/>
        <c:axPos val="l"/>
        <c:majorGridlines/>
        <c:title>
          <c:tx>
            <c:rich>
              <a:bodyPr rot="-5400000" vert="horz"/>
              <a:lstStyle/>
              <a:p>
                <a:pPr>
                  <a:defRPr/>
                </a:pPr>
                <a:r>
                  <a:rPr lang="en-US"/>
                  <a:t>E. coli MPN</a:t>
                </a:r>
              </a:p>
            </c:rich>
          </c:tx>
          <c:overlay val="0"/>
        </c:title>
        <c:numFmt formatCode="General" sourceLinked="1"/>
        <c:majorTickMark val="out"/>
        <c:minorTickMark val="none"/>
        <c:tickLblPos val="nextTo"/>
        <c:crossAx val="131629440"/>
        <c:crosses val="autoZero"/>
        <c:crossBetween val="between"/>
      </c:valAx>
    </c:plotArea>
    <c:plotVisOnly val="1"/>
    <c:dispBlanksAs val="gap"/>
    <c:showDLblsOverMax val="0"/>
  </c:chart>
  <c:printSettings>
    <c:headerFooter/>
    <c:pageMargins b="0.75000000000000233" l="0.70000000000000062" r="0.70000000000000062" t="0.750000000000002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6"/>
    </mc:Choice>
    <mc:Fallback>
      <c:style val="36"/>
    </mc:Fallback>
  </mc:AlternateContent>
  <c:chart>
    <c:title>
      <c:tx>
        <c:rich>
          <a:bodyPr/>
          <a:lstStyle/>
          <a:p>
            <a:pPr>
              <a:defRPr/>
            </a:pPr>
            <a:r>
              <a:rPr lang="en-US"/>
              <a:t>E16</a:t>
            </a:r>
            <a:r>
              <a:rPr lang="en-US" baseline="0"/>
              <a:t> - Griffin Creek @ Beall Lane</a:t>
            </a:r>
            <a:endParaRPr lang="en-US"/>
          </a:p>
        </c:rich>
      </c:tx>
      <c:overlay val="0"/>
    </c:title>
    <c:autoTitleDeleted val="0"/>
    <c:plotArea>
      <c:layout/>
      <c:barChart>
        <c:barDir val="col"/>
        <c:grouping val="clustered"/>
        <c:varyColors val="0"/>
        <c:ser>
          <c:idx val="0"/>
          <c:order val="0"/>
          <c:tx>
            <c:strRef>
              <c:f>'[1]All Current Data - 2022-2023'!$AF$30</c:f>
              <c:strCache>
                <c:ptCount val="1"/>
                <c:pt idx="0">
                  <c:v>E. coli MPN</c:v>
                </c:pt>
              </c:strCache>
            </c:strRef>
          </c:tx>
          <c:invertIfNegative val="0"/>
          <c:cat>
            <c:strRef>
              <c:f>'[1]All Current Data - 2022-2023'!$AA$31:$AA$42</c:f>
              <c:strCache>
                <c:ptCount val="12"/>
                <c:pt idx="0">
                  <c:v>July</c:v>
                </c:pt>
                <c:pt idx="1">
                  <c:v>August</c:v>
                </c:pt>
                <c:pt idx="2">
                  <c:v>September</c:v>
                </c:pt>
                <c:pt idx="3">
                  <c:v>October</c:v>
                </c:pt>
                <c:pt idx="4">
                  <c:v>November</c:v>
                </c:pt>
                <c:pt idx="5">
                  <c:v>December</c:v>
                </c:pt>
                <c:pt idx="6">
                  <c:v>January</c:v>
                </c:pt>
                <c:pt idx="7">
                  <c:v>February</c:v>
                </c:pt>
                <c:pt idx="8">
                  <c:v>March</c:v>
                </c:pt>
                <c:pt idx="9">
                  <c:v>April</c:v>
                </c:pt>
                <c:pt idx="10">
                  <c:v>May</c:v>
                </c:pt>
                <c:pt idx="11">
                  <c:v>June</c:v>
                </c:pt>
              </c:strCache>
            </c:strRef>
          </c:cat>
          <c:val>
            <c:numRef>
              <c:f>'[1]All Current Data - 2022-2023'!$AF$31:$AF$42</c:f>
              <c:numCache>
                <c:formatCode>General</c:formatCode>
                <c:ptCount val="12"/>
                <c:pt idx="0">
                  <c:v>365.4</c:v>
                </c:pt>
                <c:pt idx="1">
                  <c:v>579.4</c:v>
                </c:pt>
                <c:pt idx="2">
                  <c:v>1046.2</c:v>
                </c:pt>
                <c:pt idx="3">
                  <c:v>980.4</c:v>
                </c:pt>
                <c:pt idx="4">
                  <c:v>166.4</c:v>
                </c:pt>
                <c:pt idx="5">
                  <c:v>980.4</c:v>
                </c:pt>
                <c:pt idx="6">
                  <c:v>238.2</c:v>
                </c:pt>
                <c:pt idx="7">
                  <c:v>410.6</c:v>
                </c:pt>
                <c:pt idx="8">
                  <c:v>44.8</c:v>
                </c:pt>
                <c:pt idx="9">
                  <c:v>24.6</c:v>
                </c:pt>
                <c:pt idx="10">
                  <c:v>166.4</c:v>
                </c:pt>
                <c:pt idx="11">
                  <c:v>240</c:v>
                </c:pt>
              </c:numCache>
            </c:numRef>
          </c:val>
          <c:extLst>
            <c:ext xmlns:c16="http://schemas.microsoft.com/office/drawing/2014/chart" uri="{C3380CC4-5D6E-409C-BE32-E72D297353CC}">
              <c16:uniqueId val="{00000000-4061-4A54-9F84-04CBD3C7DF69}"/>
            </c:ext>
          </c:extLst>
        </c:ser>
        <c:dLbls>
          <c:showLegendKey val="0"/>
          <c:showVal val="0"/>
          <c:showCatName val="0"/>
          <c:showSerName val="0"/>
          <c:showPercent val="0"/>
          <c:showBubbleSize val="0"/>
        </c:dLbls>
        <c:gapWidth val="150"/>
        <c:axId val="131698688"/>
        <c:axId val="131700224"/>
      </c:barChart>
      <c:catAx>
        <c:axId val="131698688"/>
        <c:scaling>
          <c:orientation val="minMax"/>
        </c:scaling>
        <c:delete val="0"/>
        <c:axPos val="b"/>
        <c:numFmt formatCode="General" sourceLinked="0"/>
        <c:majorTickMark val="out"/>
        <c:minorTickMark val="none"/>
        <c:tickLblPos val="nextTo"/>
        <c:crossAx val="131700224"/>
        <c:crosses val="autoZero"/>
        <c:auto val="1"/>
        <c:lblAlgn val="ctr"/>
        <c:lblOffset val="100"/>
        <c:noMultiLvlLbl val="0"/>
      </c:catAx>
      <c:valAx>
        <c:axId val="131700224"/>
        <c:scaling>
          <c:orientation val="minMax"/>
          <c:max val="2500"/>
        </c:scaling>
        <c:delete val="0"/>
        <c:axPos val="l"/>
        <c:majorGridlines/>
        <c:title>
          <c:tx>
            <c:rich>
              <a:bodyPr rot="-5400000" vert="horz"/>
              <a:lstStyle/>
              <a:p>
                <a:pPr>
                  <a:defRPr/>
                </a:pPr>
                <a:r>
                  <a:rPr lang="en-US"/>
                  <a:t>E. coli MPN</a:t>
                </a:r>
              </a:p>
            </c:rich>
          </c:tx>
          <c:overlay val="0"/>
        </c:title>
        <c:numFmt formatCode="General" sourceLinked="1"/>
        <c:majorTickMark val="out"/>
        <c:minorTickMark val="none"/>
        <c:tickLblPos val="nextTo"/>
        <c:crossAx val="131698688"/>
        <c:crosses val="autoZero"/>
        <c:crossBetween val="between"/>
      </c:valAx>
    </c:plotArea>
    <c:plotVisOnly val="1"/>
    <c:dispBlanksAs val="gap"/>
    <c:showDLblsOverMax val="0"/>
  </c:chart>
  <c:printSettings>
    <c:headerFooter/>
    <c:pageMargins b="0.75000000000000233" l="0.70000000000000062" r="0.70000000000000062" t="0.750000000000002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6"/>
    </mc:Choice>
    <mc:Fallback>
      <c:style val="36"/>
    </mc:Fallback>
  </mc:AlternateContent>
  <c:chart>
    <c:title>
      <c:tx>
        <c:rich>
          <a:bodyPr/>
          <a:lstStyle/>
          <a:p>
            <a:pPr>
              <a:defRPr/>
            </a:pPr>
            <a:r>
              <a:rPr lang="en-US"/>
              <a:t>E17 - Jackson Creek @ Beall Lane</a:t>
            </a:r>
          </a:p>
        </c:rich>
      </c:tx>
      <c:overlay val="0"/>
    </c:title>
    <c:autoTitleDeleted val="0"/>
    <c:plotArea>
      <c:layout/>
      <c:barChart>
        <c:barDir val="col"/>
        <c:grouping val="clustered"/>
        <c:varyColors val="0"/>
        <c:ser>
          <c:idx val="0"/>
          <c:order val="0"/>
          <c:tx>
            <c:strRef>
              <c:f>'[1]All Current Data - 2022-2023'!$AF$44</c:f>
              <c:strCache>
                <c:ptCount val="1"/>
                <c:pt idx="0">
                  <c:v>E. coli MPN</c:v>
                </c:pt>
              </c:strCache>
            </c:strRef>
          </c:tx>
          <c:invertIfNegative val="0"/>
          <c:cat>
            <c:strRef>
              <c:f>'[1]All Current Data - 2022-2023'!$AA$45:$AA$56</c:f>
              <c:strCache>
                <c:ptCount val="12"/>
                <c:pt idx="0">
                  <c:v>July</c:v>
                </c:pt>
                <c:pt idx="1">
                  <c:v>August</c:v>
                </c:pt>
                <c:pt idx="2">
                  <c:v>September</c:v>
                </c:pt>
                <c:pt idx="3">
                  <c:v>October</c:v>
                </c:pt>
                <c:pt idx="4">
                  <c:v>November</c:v>
                </c:pt>
                <c:pt idx="5">
                  <c:v>December</c:v>
                </c:pt>
                <c:pt idx="6">
                  <c:v>January</c:v>
                </c:pt>
                <c:pt idx="7">
                  <c:v>February</c:v>
                </c:pt>
                <c:pt idx="8">
                  <c:v>March</c:v>
                </c:pt>
                <c:pt idx="9">
                  <c:v>April</c:v>
                </c:pt>
                <c:pt idx="10">
                  <c:v>May</c:v>
                </c:pt>
                <c:pt idx="11">
                  <c:v>June</c:v>
                </c:pt>
              </c:strCache>
            </c:strRef>
          </c:cat>
          <c:val>
            <c:numRef>
              <c:f>'[1]All Current Data - 2022-2023'!$AF$45:$AF$56</c:f>
              <c:numCache>
                <c:formatCode>General</c:formatCode>
                <c:ptCount val="12"/>
                <c:pt idx="0">
                  <c:v>224.7</c:v>
                </c:pt>
                <c:pt idx="1">
                  <c:v>285.10000000000002</c:v>
                </c:pt>
                <c:pt idx="2">
                  <c:v>2419.1999999999998</c:v>
                </c:pt>
                <c:pt idx="3">
                  <c:v>1413.6</c:v>
                </c:pt>
                <c:pt idx="4">
                  <c:v>214.2</c:v>
                </c:pt>
                <c:pt idx="5">
                  <c:v>218.7</c:v>
                </c:pt>
                <c:pt idx="6">
                  <c:v>410.6</c:v>
                </c:pt>
                <c:pt idx="7">
                  <c:v>67.599999999999994</c:v>
                </c:pt>
                <c:pt idx="8">
                  <c:v>77.099999999999994</c:v>
                </c:pt>
                <c:pt idx="9">
                  <c:v>32.299999999999997</c:v>
                </c:pt>
                <c:pt idx="10">
                  <c:v>727</c:v>
                </c:pt>
                <c:pt idx="11">
                  <c:v>686.7</c:v>
                </c:pt>
              </c:numCache>
            </c:numRef>
          </c:val>
          <c:extLst>
            <c:ext xmlns:c16="http://schemas.microsoft.com/office/drawing/2014/chart" uri="{C3380CC4-5D6E-409C-BE32-E72D297353CC}">
              <c16:uniqueId val="{00000000-1C30-40A3-9F1E-6F9A76AD75F8}"/>
            </c:ext>
          </c:extLst>
        </c:ser>
        <c:dLbls>
          <c:showLegendKey val="0"/>
          <c:showVal val="0"/>
          <c:showCatName val="0"/>
          <c:showSerName val="0"/>
          <c:showPercent val="0"/>
          <c:showBubbleSize val="0"/>
        </c:dLbls>
        <c:gapWidth val="150"/>
        <c:axId val="131868160"/>
        <c:axId val="131869696"/>
      </c:barChart>
      <c:catAx>
        <c:axId val="131868160"/>
        <c:scaling>
          <c:orientation val="minMax"/>
        </c:scaling>
        <c:delete val="0"/>
        <c:axPos val="b"/>
        <c:numFmt formatCode="General" sourceLinked="0"/>
        <c:majorTickMark val="out"/>
        <c:minorTickMark val="none"/>
        <c:tickLblPos val="nextTo"/>
        <c:crossAx val="131869696"/>
        <c:crosses val="autoZero"/>
        <c:auto val="1"/>
        <c:lblAlgn val="ctr"/>
        <c:lblOffset val="100"/>
        <c:noMultiLvlLbl val="0"/>
      </c:catAx>
      <c:valAx>
        <c:axId val="131869696"/>
        <c:scaling>
          <c:orientation val="minMax"/>
          <c:max val="2500"/>
        </c:scaling>
        <c:delete val="0"/>
        <c:axPos val="l"/>
        <c:majorGridlines/>
        <c:title>
          <c:tx>
            <c:rich>
              <a:bodyPr rot="-5400000" vert="horz"/>
              <a:lstStyle/>
              <a:p>
                <a:pPr>
                  <a:defRPr/>
                </a:pPr>
                <a:r>
                  <a:rPr lang="en-US"/>
                  <a:t>E. coli MPN</a:t>
                </a:r>
              </a:p>
            </c:rich>
          </c:tx>
          <c:overlay val="0"/>
        </c:title>
        <c:numFmt formatCode="General" sourceLinked="1"/>
        <c:majorTickMark val="out"/>
        <c:minorTickMark val="none"/>
        <c:tickLblPos val="nextTo"/>
        <c:crossAx val="131868160"/>
        <c:crosses val="autoZero"/>
        <c:crossBetween val="between"/>
      </c:valAx>
    </c:plotArea>
    <c:plotVisOnly val="1"/>
    <c:dispBlanksAs val="gap"/>
    <c:showDLblsOverMax val="0"/>
  </c:chart>
  <c:printSettings>
    <c:headerFooter/>
    <c:pageMargins b="0.75000000000000233" l="0.70000000000000062" r="0.70000000000000062" t="0.750000000000002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6"/>
    </mc:Choice>
    <mc:Fallback>
      <c:style val="36"/>
    </mc:Fallback>
  </mc:AlternateContent>
  <c:chart>
    <c:title>
      <c:tx>
        <c:rich>
          <a:bodyPr/>
          <a:lstStyle/>
          <a:p>
            <a:pPr>
              <a:defRPr/>
            </a:pPr>
            <a:r>
              <a:rPr lang="en-US"/>
              <a:t>E23 - Jackson Creek @ Dean</a:t>
            </a:r>
            <a:r>
              <a:rPr lang="en-US" baseline="0"/>
              <a:t> Creek Road</a:t>
            </a:r>
            <a:endParaRPr lang="en-US"/>
          </a:p>
        </c:rich>
      </c:tx>
      <c:overlay val="0"/>
    </c:title>
    <c:autoTitleDeleted val="0"/>
    <c:plotArea>
      <c:layout/>
      <c:barChart>
        <c:barDir val="col"/>
        <c:grouping val="clustered"/>
        <c:varyColors val="0"/>
        <c:ser>
          <c:idx val="0"/>
          <c:order val="0"/>
          <c:tx>
            <c:strRef>
              <c:f>'[1]All Current Data - 2022-2023'!$AS$44</c:f>
              <c:strCache>
                <c:ptCount val="1"/>
                <c:pt idx="0">
                  <c:v>E. coli MPN</c:v>
                </c:pt>
              </c:strCache>
            </c:strRef>
          </c:tx>
          <c:invertIfNegative val="0"/>
          <c:cat>
            <c:strRef>
              <c:f>'[1]All Current Data - 2022-2023'!$AN$45:$AN$56</c:f>
              <c:strCache>
                <c:ptCount val="12"/>
                <c:pt idx="0">
                  <c:v>July</c:v>
                </c:pt>
                <c:pt idx="1">
                  <c:v>August</c:v>
                </c:pt>
                <c:pt idx="2">
                  <c:v>September</c:v>
                </c:pt>
                <c:pt idx="3">
                  <c:v>October</c:v>
                </c:pt>
                <c:pt idx="4">
                  <c:v>November</c:v>
                </c:pt>
                <c:pt idx="5">
                  <c:v>December</c:v>
                </c:pt>
                <c:pt idx="6">
                  <c:v>January</c:v>
                </c:pt>
                <c:pt idx="7">
                  <c:v>February</c:v>
                </c:pt>
                <c:pt idx="8">
                  <c:v>March</c:v>
                </c:pt>
                <c:pt idx="9">
                  <c:v>April</c:v>
                </c:pt>
                <c:pt idx="10">
                  <c:v>May</c:v>
                </c:pt>
                <c:pt idx="11">
                  <c:v>June</c:v>
                </c:pt>
              </c:strCache>
            </c:strRef>
          </c:cat>
          <c:val>
            <c:numRef>
              <c:f>'[1]All Current Data - 2022-2023'!$AS$45:$AS$56</c:f>
              <c:numCache>
                <c:formatCode>General</c:formatCode>
                <c:ptCount val="12"/>
                <c:pt idx="0">
                  <c:v>1299.7</c:v>
                </c:pt>
                <c:pt idx="1">
                  <c:v>579.4</c:v>
                </c:pt>
                <c:pt idx="2">
                  <c:v>1986.3</c:v>
                </c:pt>
                <c:pt idx="3">
                  <c:v>1203.3</c:v>
                </c:pt>
                <c:pt idx="4">
                  <c:v>260.2</c:v>
                </c:pt>
                <c:pt idx="5">
                  <c:v>770.1</c:v>
                </c:pt>
                <c:pt idx="6">
                  <c:v>28.8</c:v>
                </c:pt>
                <c:pt idx="7">
                  <c:v>27.8</c:v>
                </c:pt>
                <c:pt idx="8">
                  <c:v>36.799999999999997</c:v>
                </c:pt>
                <c:pt idx="9">
                  <c:v>82.3</c:v>
                </c:pt>
                <c:pt idx="10">
                  <c:v>410.6</c:v>
                </c:pt>
                <c:pt idx="11">
                  <c:v>547.5</c:v>
                </c:pt>
              </c:numCache>
            </c:numRef>
          </c:val>
          <c:extLst>
            <c:ext xmlns:c16="http://schemas.microsoft.com/office/drawing/2014/chart" uri="{C3380CC4-5D6E-409C-BE32-E72D297353CC}">
              <c16:uniqueId val="{00000000-3D70-46D2-A277-5500E8776947}"/>
            </c:ext>
          </c:extLst>
        </c:ser>
        <c:dLbls>
          <c:showLegendKey val="0"/>
          <c:showVal val="0"/>
          <c:showCatName val="0"/>
          <c:showSerName val="0"/>
          <c:showPercent val="0"/>
          <c:showBubbleSize val="0"/>
        </c:dLbls>
        <c:gapWidth val="150"/>
        <c:axId val="132016000"/>
        <c:axId val="132017536"/>
      </c:barChart>
      <c:catAx>
        <c:axId val="132016000"/>
        <c:scaling>
          <c:orientation val="minMax"/>
        </c:scaling>
        <c:delete val="0"/>
        <c:axPos val="b"/>
        <c:numFmt formatCode="General" sourceLinked="0"/>
        <c:majorTickMark val="out"/>
        <c:minorTickMark val="none"/>
        <c:tickLblPos val="nextTo"/>
        <c:crossAx val="132017536"/>
        <c:crosses val="autoZero"/>
        <c:auto val="1"/>
        <c:lblAlgn val="ctr"/>
        <c:lblOffset val="100"/>
        <c:noMultiLvlLbl val="0"/>
      </c:catAx>
      <c:valAx>
        <c:axId val="132017536"/>
        <c:scaling>
          <c:orientation val="minMax"/>
          <c:max val="2500"/>
        </c:scaling>
        <c:delete val="0"/>
        <c:axPos val="l"/>
        <c:majorGridlines/>
        <c:title>
          <c:tx>
            <c:rich>
              <a:bodyPr rot="-5400000" vert="horz"/>
              <a:lstStyle/>
              <a:p>
                <a:pPr>
                  <a:defRPr/>
                </a:pPr>
                <a:r>
                  <a:rPr lang="en-US"/>
                  <a:t>E. coli MPN</a:t>
                </a:r>
              </a:p>
            </c:rich>
          </c:tx>
          <c:overlay val="0"/>
        </c:title>
        <c:numFmt formatCode="General" sourceLinked="1"/>
        <c:majorTickMark val="out"/>
        <c:minorTickMark val="none"/>
        <c:tickLblPos val="nextTo"/>
        <c:crossAx val="132016000"/>
        <c:crosses val="autoZero"/>
        <c:crossBetween val="between"/>
      </c:valAx>
    </c:plotArea>
    <c:plotVisOnly val="1"/>
    <c:dispBlanksAs val="gap"/>
    <c:showDLblsOverMax val="0"/>
  </c:chart>
  <c:printSettings>
    <c:headerFooter/>
    <c:pageMargins b="0.75000000000000233" l="0.70000000000000062" r="0.70000000000000062" t="0.750000000000002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6"/>
    </mc:Choice>
    <mc:Fallback>
      <c:style val="36"/>
    </mc:Fallback>
  </mc:AlternateContent>
  <c:chart>
    <c:title>
      <c:tx>
        <c:rich>
          <a:bodyPr/>
          <a:lstStyle/>
          <a:p>
            <a:pPr>
              <a:defRPr/>
            </a:pPr>
            <a:r>
              <a:rPr lang="en-US"/>
              <a:t>E24 - Bear Creek @ Kirtland Road</a:t>
            </a:r>
          </a:p>
        </c:rich>
      </c:tx>
      <c:overlay val="0"/>
    </c:title>
    <c:autoTitleDeleted val="0"/>
    <c:plotArea>
      <c:layout/>
      <c:barChart>
        <c:barDir val="col"/>
        <c:grouping val="clustered"/>
        <c:varyColors val="0"/>
        <c:ser>
          <c:idx val="0"/>
          <c:order val="0"/>
          <c:tx>
            <c:strRef>
              <c:f>'[1]All Current Data - 2022-2023'!$AS$58</c:f>
              <c:strCache>
                <c:ptCount val="1"/>
                <c:pt idx="0">
                  <c:v>E. coli MPN</c:v>
                </c:pt>
              </c:strCache>
            </c:strRef>
          </c:tx>
          <c:invertIfNegative val="0"/>
          <c:cat>
            <c:strRef>
              <c:f>'[1]All Current Data - 2022-2023'!$AN$59:$AN$70</c:f>
              <c:strCache>
                <c:ptCount val="12"/>
                <c:pt idx="0">
                  <c:v>July</c:v>
                </c:pt>
                <c:pt idx="1">
                  <c:v>August</c:v>
                </c:pt>
                <c:pt idx="2">
                  <c:v>September</c:v>
                </c:pt>
                <c:pt idx="3">
                  <c:v>October</c:v>
                </c:pt>
                <c:pt idx="4">
                  <c:v>November</c:v>
                </c:pt>
                <c:pt idx="5">
                  <c:v>December</c:v>
                </c:pt>
                <c:pt idx="6">
                  <c:v>January</c:v>
                </c:pt>
                <c:pt idx="7">
                  <c:v>February</c:v>
                </c:pt>
                <c:pt idx="8">
                  <c:v>March</c:v>
                </c:pt>
                <c:pt idx="9">
                  <c:v>April</c:v>
                </c:pt>
                <c:pt idx="10">
                  <c:v>May</c:v>
                </c:pt>
                <c:pt idx="11">
                  <c:v>June</c:v>
                </c:pt>
              </c:strCache>
            </c:strRef>
          </c:cat>
          <c:val>
            <c:numRef>
              <c:f>'[1]All Current Data - 2022-2023'!$AS$59:$AS$70</c:f>
              <c:numCache>
                <c:formatCode>General</c:formatCode>
                <c:ptCount val="12"/>
                <c:pt idx="0">
                  <c:v>137.6</c:v>
                </c:pt>
                <c:pt idx="1">
                  <c:v>307.60000000000002</c:v>
                </c:pt>
                <c:pt idx="2">
                  <c:v>150</c:v>
                </c:pt>
                <c:pt idx="3">
                  <c:v>435.2</c:v>
                </c:pt>
                <c:pt idx="4">
                  <c:v>156.5</c:v>
                </c:pt>
                <c:pt idx="5">
                  <c:v>435.2</c:v>
                </c:pt>
                <c:pt idx="6">
                  <c:v>78</c:v>
                </c:pt>
                <c:pt idx="7">
                  <c:v>17.100000000000001</c:v>
                </c:pt>
                <c:pt idx="8">
                  <c:v>47.2</c:v>
                </c:pt>
                <c:pt idx="9">
                  <c:v>35</c:v>
                </c:pt>
                <c:pt idx="10">
                  <c:v>155.30000000000001</c:v>
                </c:pt>
                <c:pt idx="11">
                  <c:v>517.20000000000005</c:v>
                </c:pt>
              </c:numCache>
            </c:numRef>
          </c:val>
          <c:extLst>
            <c:ext xmlns:c16="http://schemas.microsoft.com/office/drawing/2014/chart" uri="{C3380CC4-5D6E-409C-BE32-E72D297353CC}">
              <c16:uniqueId val="{00000000-E343-4D56-9652-A5BB3DD7A18C}"/>
            </c:ext>
          </c:extLst>
        </c:ser>
        <c:dLbls>
          <c:showLegendKey val="0"/>
          <c:showVal val="0"/>
          <c:showCatName val="0"/>
          <c:showSerName val="0"/>
          <c:showPercent val="0"/>
          <c:showBubbleSize val="0"/>
        </c:dLbls>
        <c:gapWidth val="150"/>
        <c:axId val="132050304"/>
        <c:axId val="132121728"/>
      </c:barChart>
      <c:catAx>
        <c:axId val="132050304"/>
        <c:scaling>
          <c:orientation val="minMax"/>
        </c:scaling>
        <c:delete val="0"/>
        <c:axPos val="b"/>
        <c:numFmt formatCode="General" sourceLinked="0"/>
        <c:majorTickMark val="out"/>
        <c:minorTickMark val="none"/>
        <c:tickLblPos val="nextTo"/>
        <c:crossAx val="132121728"/>
        <c:crosses val="autoZero"/>
        <c:auto val="1"/>
        <c:lblAlgn val="ctr"/>
        <c:lblOffset val="100"/>
        <c:noMultiLvlLbl val="0"/>
      </c:catAx>
      <c:valAx>
        <c:axId val="132121728"/>
        <c:scaling>
          <c:orientation val="minMax"/>
          <c:max val="2500"/>
        </c:scaling>
        <c:delete val="0"/>
        <c:axPos val="l"/>
        <c:majorGridlines/>
        <c:title>
          <c:tx>
            <c:rich>
              <a:bodyPr rot="-5400000" vert="horz"/>
              <a:lstStyle/>
              <a:p>
                <a:pPr>
                  <a:defRPr/>
                </a:pPr>
                <a:r>
                  <a:rPr lang="en-US"/>
                  <a:t>E. coli MPN</a:t>
                </a:r>
              </a:p>
            </c:rich>
          </c:tx>
          <c:overlay val="0"/>
        </c:title>
        <c:numFmt formatCode="General" sourceLinked="1"/>
        <c:majorTickMark val="out"/>
        <c:minorTickMark val="none"/>
        <c:tickLblPos val="nextTo"/>
        <c:crossAx val="132050304"/>
        <c:crosses val="autoZero"/>
        <c:crossBetween val="between"/>
      </c:valAx>
    </c:plotArea>
    <c:plotVisOnly val="1"/>
    <c:dispBlanksAs val="gap"/>
    <c:showDLblsOverMax val="0"/>
  </c:chart>
  <c:printSettings>
    <c:headerFooter/>
    <c:pageMargins b="0.75000000000000233" l="0.70000000000000062" r="0.70000000000000062" t="0.750000000000002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6"/>
    </mc:Choice>
    <mc:Fallback>
      <c:style val="36"/>
    </mc:Fallback>
  </mc:AlternateContent>
  <c:chart>
    <c:title>
      <c:tx>
        <c:rich>
          <a:bodyPr/>
          <a:lstStyle/>
          <a:p>
            <a:pPr>
              <a:defRPr/>
            </a:pPr>
            <a:r>
              <a:rPr lang="en-US"/>
              <a:t>E19 - Jackson Creek @ W. Ross Lane</a:t>
            </a:r>
          </a:p>
        </c:rich>
      </c:tx>
      <c:overlay val="0"/>
    </c:title>
    <c:autoTitleDeleted val="0"/>
    <c:plotArea>
      <c:layout/>
      <c:barChart>
        <c:barDir val="col"/>
        <c:grouping val="clustered"/>
        <c:varyColors val="0"/>
        <c:ser>
          <c:idx val="0"/>
          <c:order val="0"/>
          <c:tx>
            <c:strRef>
              <c:f>'[1]All Current Data - 2022-2023'!$AF$72</c:f>
              <c:strCache>
                <c:ptCount val="1"/>
                <c:pt idx="0">
                  <c:v>E. coli MPN</c:v>
                </c:pt>
              </c:strCache>
            </c:strRef>
          </c:tx>
          <c:invertIfNegative val="0"/>
          <c:cat>
            <c:strRef>
              <c:f>'[1]All Current Data - 2022-2023'!$AA$73:$AA$84</c:f>
              <c:strCache>
                <c:ptCount val="12"/>
                <c:pt idx="0">
                  <c:v>July</c:v>
                </c:pt>
                <c:pt idx="1">
                  <c:v>August</c:v>
                </c:pt>
                <c:pt idx="2">
                  <c:v>September</c:v>
                </c:pt>
                <c:pt idx="3">
                  <c:v>October</c:v>
                </c:pt>
                <c:pt idx="4">
                  <c:v>November</c:v>
                </c:pt>
                <c:pt idx="5">
                  <c:v>December</c:v>
                </c:pt>
                <c:pt idx="6">
                  <c:v>January</c:v>
                </c:pt>
                <c:pt idx="7">
                  <c:v>February</c:v>
                </c:pt>
                <c:pt idx="8">
                  <c:v>March</c:v>
                </c:pt>
                <c:pt idx="9">
                  <c:v>April</c:v>
                </c:pt>
                <c:pt idx="10">
                  <c:v>May</c:v>
                </c:pt>
                <c:pt idx="11">
                  <c:v>June</c:v>
                </c:pt>
              </c:strCache>
            </c:strRef>
          </c:cat>
          <c:val>
            <c:numRef>
              <c:f>'[1]All Current Data - 2022-2023'!$AF$73:$AF$84</c:f>
              <c:numCache>
                <c:formatCode>General</c:formatCode>
                <c:ptCount val="12"/>
                <c:pt idx="0">
                  <c:v>980.4</c:v>
                </c:pt>
                <c:pt idx="1">
                  <c:v>78</c:v>
                </c:pt>
                <c:pt idx="2">
                  <c:v>547.5</c:v>
                </c:pt>
                <c:pt idx="3">
                  <c:v>686.7</c:v>
                </c:pt>
                <c:pt idx="4">
                  <c:v>461.1</c:v>
                </c:pt>
                <c:pt idx="5">
                  <c:v>816.4</c:v>
                </c:pt>
                <c:pt idx="6">
                  <c:v>64.400000000000006</c:v>
                </c:pt>
                <c:pt idx="7">
                  <c:v>209.8</c:v>
                </c:pt>
                <c:pt idx="8">
                  <c:v>161.6</c:v>
                </c:pt>
                <c:pt idx="9">
                  <c:v>16</c:v>
                </c:pt>
                <c:pt idx="10">
                  <c:v>93.3</c:v>
                </c:pt>
                <c:pt idx="11">
                  <c:v>23.3</c:v>
                </c:pt>
              </c:numCache>
            </c:numRef>
          </c:val>
          <c:extLst>
            <c:ext xmlns:c16="http://schemas.microsoft.com/office/drawing/2014/chart" uri="{C3380CC4-5D6E-409C-BE32-E72D297353CC}">
              <c16:uniqueId val="{00000000-3581-4D37-B4E4-4AAF99A9F68C}"/>
            </c:ext>
          </c:extLst>
        </c:ser>
        <c:dLbls>
          <c:showLegendKey val="0"/>
          <c:showVal val="0"/>
          <c:showCatName val="0"/>
          <c:showSerName val="0"/>
          <c:showPercent val="0"/>
          <c:showBubbleSize val="0"/>
        </c:dLbls>
        <c:gapWidth val="150"/>
        <c:axId val="131902464"/>
        <c:axId val="131904256"/>
      </c:barChart>
      <c:catAx>
        <c:axId val="131902464"/>
        <c:scaling>
          <c:orientation val="minMax"/>
        </c:scaling>
        <c:delete val="0"/>
        <c:axPos val="b"/>
        <c:numFmt formatCode="General" sourceLinked="0"/>
        <c:majorTickMark val="out"/>
        <c:minorTickMark val="none"/>
        <c:tickLblPos val="nextTo"/>
        <c:crossAx val="131904256"/>
        <c:crosses val="autoZero"/>
        <c:auto val="1"/>
        <c:lblAlgn val="ctr"/>
        <c:lblOffset val="100"/>
        <c:noMultiLvlLbl val="0"/>
      </c:catAx>
      <c:valAx>
        <c:axId val="131904256"/>
        <c:scaling>
          <c:orientation val="minMax"/>
          <c:max val="2500"/>
        </c:scaling>
        <c:delete val="0"/>
        <c:axPos val="l"/>
        <c:majorGridlines/>
        <c:title>
          <c:tx>
            <c:rich>
              <a:bodyPr rot="-5400000" vert="horz"/>
              <a:lstStyle/>
              <a:p>
                <a:pPr>
                  <a:defRPr/>
                </a:pPr>
                <a:r>
                  <a:rPr lang="en-US"/>
                  <a:t>E. coli MPN</a:t>
                </a:r>
              </a:p>
            </c:rich>
          </c:tx>
          <c:overlay val="0"/>
        </c:title>
        <c:numFmt formatCode="General" sourceLinked="1"/>
        <c:majorTickMark val="out"/>
        <c:minorTickMark val="none"/>
        <c:tickLblPos val="nextTo"/>
        <c:crossAx val="131902464"/>
        <c:crosses val="autoZero"/>
        <c:crossBetween val="between"/>
      </c:valAx>
    </c:plotArea>
    <c:plotVisOnly val="1"/>
    <c:dispBlanksAs val="gap"/>
    <c:showDLblsOverMax val="0"/>
  </c:chart>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jp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66675</xdr:colOff>
      <xdr:row>42</xdr:row>
      <xdr:rowOff>85725</xdr:rowOff>
    </xdr:to>
    <xdr:pic>
      <xdr:nvPicPr>
        <xdr:cNvPr id="2" name="Picture 1">
          <a:extLst>
            <a:ext uri="{FF2B5EF4-FFF2-40B4-BE49-F238E27FC236}">
              <a16:creationId xmlns:a16="http://schemas.microsoft.com/office/drawing/2014/main" id="{4D35006E-4BF3-79FA-416B-5C5B0D37A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87475" cy="808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333375</xdr:colOff>
      <xdr:row>1</xdr:row>
      <xdr:rowOff>0</xdr:rowOff>
    </xdr:from>
    <xdr:to>
      <xdr:col>29</xdr:col>
      <xdr:colOff>304800</xdr:colOff>
      <xdr:row>37</xdr:row>
      <xdr:rowOff>104775</xdr:rowOff>
    </xdr:to>
    <xdr:pic>
      <xdr:nvPicPr>
        <xdr:cNvPr id="3" name="Picture 2">
          <a:extLst>
            <a:ext uri="{FF2B5EF4-FFF2-40B4-BE49-F238E27FC236}">
              <a16:creationId xmlns:a16="http://schemas.microsoft.com/office/drawing/2014/main" id="{4EA533DD-D439-A8F8-71F7-BB77BE5B0E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4175" y="190500"/>
          <a:ext cx="3629025" cy="696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23812</xdr:colOff>
      <xdr:row>1</xdr:row>
      <xdr:rowOff>0</xdr:rowOff>
    </xdr:from>
    <xdr:to>
      <xdr:col>35</xdr:col>
      <xdr:colOff>395288</xdr:colOff>
      <xdr:row>37</xdr:row>
      <xdr:rowOff>28575</xdr:rowOff>
    </xdr:to>
    <xdr:pic>
      <xdr:nvPicPr>
        <xdr:cNvPr id="4" name="Picture 3">
          <a:extLst>
            <a:ext uri="{FF2B5EF4-FFF2-40B4-BE49-F238E27FC236}">
              <a16:creationId xmlns:a16="http://schemas.microsoft.com/office/drawing/2014/main" id="{16AFA2DF-02AD-6155-CFBA-2046C0FE39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40375" y="190500"/>
          <a:ext cx="3407569" cy="688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35719</xdr:colOff>
      <xdr:row>1</xdr:row>
      <xdr:rowOff>11907</xdr:rowOff>
    </xdr:from>
    <xdr:to>
      <xdr:col>42</xdr:col>
      <xdr:colOff>28575</xdr:colOff>
      <xdr:row>38</xdr:row>
      <xdr:rowOff>21432</xdr:rowOff>
    </xdr:to>
    <xdr:pic>
      <xdr:nvPicPr>
        <xdr:cNvPr id="5" name="Picture 4">
          <a:extLst>
            <a:ext uri="{FF2B5EF4-FFF2-40B4-BE49-F238E27FC236}">
              <a16:creationId xmlns:a16="http://schemas.microsoft.com/office/drawing/2014/main" id="{5E1BF0B7-77A6-7015-3228-9D55869A08C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895594" y="202407"/>
          <a:ext cx="3636169" cy="705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404811</xdr:colOff>
      <xdr:row>1</xdr:row>
      <xdr:rowOff>23812</xdr:rowOff>
    </xdr:from>
    <xdr:to>
      <xdr:col>48</xdr:col>
      <xdr:colOff>321468</xdr:colOff>
      <xdr:row>38</xdr:row>
      <xdr:rowOff>14287</xdr:rowOff>
    </xdr:to>
    <xdr:pic>
      <xdr:nvPicPr>
        <xdr:cNvPr id="6" name="Picture 5">
          <a:extLst>
            <a:ext uri="{FF2B5EF4-FFF2-40B4-BE49-F238E27FC236}">
              <a16:creationId xmlns:a16="http://schemas.microsoft.com/office/drawing/2014/main" id="{E51F0E0D-5834-C14D-1D2D-1A2C57D8B92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907999" y="214312"/>
          <a:ext cx="3559969" cy="703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485775</xdr:colOff>
      <xdr:row>42</xdr:row>
      <xdr:rowOff>9525</xdr:rowOff>
    </xdr:to>
    <xdr:pic>
      <xdr:nvPicPr>
        <xdr:cNvPr id="2" name="Picture 1">
          <a:extLst>
            <a:ext uri="{FF2B5EF4-FFF2-40B4-BE49-F238E27FC236}">
              <a16:creationId xmlns:a16="http://schemas.microsoft.com/office/drawing/2014/main" id="{B64A7091-BFB8-D4CE-50DE-2FF51D1AEC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164175" cy="801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200025</xdr:colOff>
      <xdr:row>42</xdr:row>
      <xdr:rowOff>85725</xdr:rowOff>
    </xdr:to>
    <xdr:pic>
      <xdr:nvPicPr>
        <xdr:cNvPr id="2" name="Picture 1">
          <a:extLst>
            <a:ext uri="{FF2B5EF4-FFF2-40B4-BE49-F238E27FC236}">
              <a16:creationId xmlns:a16="http://schemas.microsoft.com/office/drawing/2014/main" id="{BF5A629E-1E2E-8A48-818F-9DCE14B7C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878425" cy="808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600075</xdr:colOff>
      <xdr:row>42</xdr:row>
      <xdr:rowOff>104775</xdr:rowOff>
    </xdr:to>
    <xdr:pic>
      <xdr:nvPicPr>
        <xdr:cNvPr id="2" name="Picture 1">
          <a:extLst>
            <a:ext uri="{FF2B5EF4-FFF2-40B4-BE49-F238E27FC236}">
              <a16:creationId xmlns:a16="http://schemas.microsoft.com/office/drawing/2014/main" id="{39CC5187-1064-4E11-972F-2609BDF51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278475" cy="810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352425</xdr:colOff>
      <xdr:row>42</xdr:row>
      <xdr:rowOff>180975</xdr:rowOff>
    </xdr:to>
    <xdr:pic>
      <xdr:nvPicPr>
        <xdr:cNvPr id="2" name="Picture 1">
          <a:extLst>
            <a:ext uri="{FF2B5EF4-FFF2-40B4-BE49-F238E27FC236}">
              <a16:creationId xmlns:a16="http://schemas.microsoft.com/office/drawing/2014/main" id="{DD2B7D17-A2AF-457F-B6A4-9C51BF3D3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30825" cy="818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14</xdr:col>
      <xdr:colOff>457200</xdr:colOff>
      <xdr:row>55</xdr:row>
      <xdr:rowOff>152400</xdr:rowOff>
    </xdr:to>
    <xdr:pic>
      <xdr:nvPicPr>
        <xdr:cNvPr id="2" name="Picture 1">
          <a:extLst>
            <a:ext uri="{FF2B5EF4-FFF2-40B4-BE49-F238E27FC236}">
              <a16:creationId xmlns:a16="http://schemas.microsoft.com/office/drawing/2014/main" id="{3F335455-E014-4C5D-B630-A2B73C4CAB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571500"/>
          <a:ext cx="7772400" cy="10058400"/>
        </a:xfrm>
        <a:prstGeom prst="rect">
          <a:avLst/>
        </a:prstGeom>
      </xdr:spPr>
    </xdr:pic>
    <xdr:clientData/>
  </xdr:twoCellAnchor>
  <xdr:twoCellAnchor editAs="oneCell">
    <xdr:from>
      <xdr:col>16</xdr:col>
      <xdr:colOff>114300</xdr:colOff>
      <xdr:row>1</xdr:row>
      <xdr:rowOff>123825</xdr:rowOff>
    </xdr:from>
    <xdr:to>
      <xdr:col>29</xdr:col>
      <xdr:colOff>542925</xdr:colOff>
      <xdr:row>41</xdr:row>
      <xdr:rowOff>38100</xdr:rowOff>
    </xdr:to>
    <xdr:pic>
      <xdr:nvPicPr>
        <xdr:cNvPr id="3" name="Picture 2">
          <a:extLst>
            <a:ext uri="{FF2B5EF4-FFF2-40B4-BE49-F238E27FC236}">
              <a16:creationId xmlns:a16="http://schemas.microsoft.com/office/drawing/2014/main" id="{3B9C6566-BAFB-4D8C-973B-9575524C68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67900" y="314325"/>
          <a:ext cx="8353425" cy="7534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47625</xdr:colOff>
      <xdr:row>42</xdr:row>
      <xdr:rowOff>85725</xdr:rowOff>
    </xdr:from>
    <xdr:to>
      <xdr:col>29</xdr:col>
      <xdr:colOff>447675</xdr:colOff>
      <xdr:row>57</xdr:row>
      <xdr:rowOff>47625</xdr:rowOff>
    </xdr:to>
    <xdr:pic>
      <xdr:nvPicPr>
        <xdr:cNvPr id="4" name="Picture 3">
          <a:extLst>
            <a:ext uri="{FF2B5EF4-FFF2-40B4-BE49-F238E27FC236}">
              <a16:creationId xmlns:a16="http://schemas.microsoft.com/office/drawing/2014/main" id="{D6BD3FE4-998D-45FB-B5CE-EDFCB1EDE2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01225" y="8086725"/>
          <a:ext cx="8324850"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180975</xdr:colOff>
      <xdr:row>45</xdr:row>
      <xdr:rowOff>180975</xdr:rowOff>
    </xdr:to>
    <xdr:pic>
      <xdr:nvPicPr>
        <xdr:cNvPr id="2" name="Picture 1">
          <a:extLst>
            <a:ext uri="{FF2B5EF4-FFF2-40B4-BE49-F238E27FC236}">
              <a16:creationId xmlns:a16="http://schemas.microsoft.com/office/drawing/2014/main" id="{79A4E9A6-D29F-4E89-8C37-38CF55B4E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44175" cy="875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3</xdr:row>
      <xdr:rowOff>28575</xdr:rowOff>
    </xdr:from>
    <xdr:to>
      <xdr:col>32</xdr:col>
      <xdr:colOff>28575</xdr:colOff>
      <xdr:row>41</xdr:row>
      <xdr:rowOff>95250</xdr:rowOff>
    </xdr:to>
    <xdr:pic>
      <xdr:nvPicPr>
        <xdr:cNvPr id="3" name="Picture 2">
          <a:extLst>
            <a:ext uri="{FF2B5EF4-FFF2-40B4-BE49-F238E27FC236}">
              <a16:creationId xmlns:a16="http://schemas.microsoft.com/office/drawing/2014/main" id="{8963AB73-1722-4ECE-9005-185DAF37CF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1400" y="600075"/>
          <a:ext cx="8334375" cy="730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42</xdr:row>
      <xdr:rowOff>57150</xdr:rowOff>
    </xdr:from>
    <xdr:to>
      <xdr:col>32</xdr:col>
      <xdr:colOff>0</xdr:colOff>
      <xdr:row>77</xdr:row>
      <xdr:rowOff>85725</xdr:rowOff>
    </xdr:to>
    <xdr:pic>
      <xdr:nvPicPr>
        <xdr:cNvPr id="4" name="Picture 3">
          <a:extLst>
            <a:ext uri="{FF2B5EF4-FFF2-40B4-BE49-F238E27FC236}">
              <a16:creationId xmlns:a16="http://schemas.microsoft.com/office/drawing/2014/main" id="{87446092-0E0D-404E-A3B4-93901B714E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34725" y="8058150"/>
          <a:ext cx="8372475" cy="669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561975</xdr:colOff>
      <xdr:row>0</xdr:row>
      <xdr:rowOff>95502</xdr:rowOff>
    </xdr:from>
    <xdr:to>
      <xdr:col>14</xdr:col>
      <xdr:colOff>409575</xdr:colOff>
      <xdr:row>53</xdr:row>
      <xdr:rowOff>56897</xdr:rowOff>
    </xdr:to>
    <xdr:pic>
      <xdr:nvPicPr>
        <xdr:cNvPr id="2" name="Picture 1">
          <a:extLst>
            <a:ext uri="{FF2B5EF4-FFF2-40B4-BE49-F238E27FC236}">
              <a16:creationId xmlns:a16="http://schemas.microsoft.com/office/drawing/2014/main" id="{D71A878B-D258-473A-A4FE-F7B8A53E9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71575" y="95502"/>
          <a:ext cx="7772400" cy="100578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29</xdr:row>
      <xdr:rowOff>0</xdr:rowOff>
    </xdr:from>
    <xdr:to>
      <xdr:col>2</xdr:col>
      <xdr:colOff>2124075</xdr:colOff>
      <xdr:row>43</xdr:row>
      <xdr:rowOff>76200</xdr:rowOff>
    </xdr:to>
    <xdr:graphicFrame macro="">
      <xdr:nvGraphicFramePr>
        <xdr:cNvPr id="2" name="Chart 1">
          <a:extLst>
            <a:ext uri="{FF2B5EF4-FFF2-40B4-BE49-F238E27FC236}">
              <a16:creationId xmlns:a16="http://schemas.microsoft.com/office/drawing/2014/main" id="{3573AFB5-6499-4C95-AE43-470951AEF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44</xdr:row>
      <xdr:rowOff>0</xdr:rowOff>
    </xdr:from>
    <xdr:to>
      <xdr:col>2</xdr:col>
      <xdr:colOff>2124075</xdr:colOff>
      <xdr:row>58</xdr:row>
      <xdr:rowOff>76200</xdr:rowOff>
    </xdr:to>
    <xdr:graphicFrame macro="">
      <xdr:nvGraphicFramePr>
        <xdr:cNvPr id="3" name="Chart 2">
          <a:extLst>
            <a:ext uri="{FF2B5EF4-FFF2-40B4-BE49-F238E27FC236}">
              <a16:creationId xmlns:a16="http://schemas.microsoft.com/office/drawing/2014/main" id="{C65AEF4D-17EB-4614-B393-9883E4B3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2</xdr:col>
      <xdr:colOff>2124075</xdr:colOff>
      <xdr:row>74</xdr:row>
      <xdr:rowOff>76200</xdr:rowOff>
    </xdr:to>
    <xdr:graphicFrame macro="">
      <xdr:nvGraphicFramePr>
        <xdr:cNvPr id="4" name="Chart 3">
          <a:extLst>
            <a:ext uri="{FF2B5EF4-FFF2-40B4-BE49-F238E27FC236}">
              <a16:creationId xmlns:a16="http://schemas.microsoft.com/office/drawing/2014/main" id="{4E3F68D6-A367-4B45-B63B-47C7665C94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2428875</xdr:colOff>
      <xdr:row>44</xdr:row>
      <xdr:rowOff>0</xdr:rowOff>
    </xdr:from>
    <xdr:to>
      <xdr:col>8</xdr:col>
      <xdr:colOff>1428750</xdr:colOff>
      <xdr:row>58</xdr:row>
      <xdr:rowOff>76200</xdr:rowOff>
    </xdr:to>
    <xdr:graphicFrame macro="">
      <xdr:nvGraphicFramePr>
        <xdr:cNvPr id="5" name="Chart 4">
          <a:extLst>
            <a:ext uri="{FF2B5EF4-FFF2-40B4-BE49-F238E27FC236}">
              <a16:creationId xmlns:a16="http://schemas.microsoft.com/office/drawing/2014/main" id="{930E1969-5B0B-4DA5-AFA3-155404857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2428875</xdr:colOff>
      <xdr:row>60</xdr:row>
      <xdr:rowOff>0</xdr:rowOff>
    </xdr:from>
    <xdr:to>
      <xdr:col>8</xdr:col>
      <xdr:colOff>1428750</xdr:colOff>
      <xdr:row>74</xdr:row>
      <xdr:rowOff>76200</xdr:rowOff>
    </xdr:to>
    <xdr:graphicFrame macro="">
      <xdr:nvGraphicFramePr>
        <xdr:cNvPr id="6" name="Chart 5">
          <a:extLst>
            <a:ext uri="{FF2B5EF4-FFF2-40B4-BE49-F238E27FC236}">
              <a16:creationId xmlns:a16="http://schemas.microsoft.com/office/drawing/2014/main" id="{1C23273A-A55F-4339-BD09-D0A0AC9674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2447925</xdr:colOff>
      <xdr:row>29</xdr:row>
      <xdr:rowOff>0</xdr:rowOff>
    </xdr:from>
    <xdr:to>
      <xdr:col>8</xdr:col>
      <xdr:colOff>1447800</xdr:colOff>
      <xdr:row>43</xdr:row>
      <xdr:rowOff>76200</xdr:rowOff>
    </xdr:to>
    <xdr:graphicFrame macro="">
      <xdr:nvGraphicFramePr>
        <xdr:cNvPr id="7" name="Chart 6">
          <a:extLst>
            <a:ext uri="{FF2B5EF4-FFF2-40B4-BE49-F238E27FC236}">
              <a16:creationId xmlns:a16="http://schemas.microsoft.com/office/drawing/2014/main" id="{2F43EA2E-8AA6-42E2-9201-539E70E630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Quick%20Folder%20Links\TMDL%20Annual%20Reports\2022-2023\2022-2023%20-%20TMDL%20Data%20Summary.xlsx" TargetMode="External"/><Relationship Id="rId1" Type="http://schemas.openxmlformats.org/officeDocument/2006/relationships/externalLinkPath" Target="/Quick%20Folder%20Links/TMDL%20Annual%20Reports/2022-2023/2022-2023%20-%20TMDL%20Data%20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er Season Data - 2022-2023"/>
      <sheetName val="Summer Exceedances"/>
      <sheetName val="Winter Season Data - 2022-2023"/>
      <sheetName val="Winter Exceedances"/>
      <sheetName val="All Current Data - 2022-2023"/>
      <sheetName val="E. coli Trends"/>
      <sheetName val="Phosphorus Trends"/>
    </sheetNames>
    <sheetDataSet>
      <sheetData sheetId="0"/>
      <sheetData sheetId="1"/>
      <sheetData sheetId="2"/>
      <sheetData sheetId="3"/>
      <sheetData sheetId="4">
        <row r="2">
          <cell r="AF2" t="str">
            <v>E. coli MPN</v>
          </cell>
        </row>
        <row r="3">
          <cell r="AA3" t="str">
            <v>July</v>
          </cell>
          <cell r="AF3">
            <v>2419.1999999999998</v>
          </cell>
        </row>
        <row r="4">
          <cell r="AA4" t="str">
            <v>August</v>
          </cell>
          <cell r="AF4">
            <v>461.1</v>
          </cell>
        </row>
        <row r="5">
          <cell r="AA5" t="str">
            <v>September</v>
          </cell>
          <cell r="AF5">
            <v>1046.2</v>
          </cell>
        </row>
        <row r="6">
          <cell r="AA6" t="str">
            <v>October</v>
          </cell>
          <cell r="AF6">
            <v>488.4</v>
          </cell>
        </row>
        <row r="7">
          <cell r="AA7" t="str">
            <v>November</v>
          </cell>
          <cell r="AF7">
            <v>139.6</v>
          </cell>
        </row>
        <row r="8">
          <cell r="AA8" t="str">
            <v>December</v>
          </cell>
          <cell r="AF8">
            <v>290.89999999999998</v>
          </cell>
        </row>
        <row r="9">
          <cell r="AA9" t="str">
            <v>January</v>
          </cell>
          <cell r="AF9">
            <v>69.7</v>
          </cell>
        </row>
        <row r="10">
          <cell r="AA10" t="str">
            <v>February</v>
          </cell>
          <cell r="AF10">
            <v>24.3</v>
          </cell>
        </row>
        <row r="11">
          <cell r="AA11" t="str">
            <v>March</v>
          </cell>
          <cell r="AF11">
            <v>72.3</v>
          </cell>
        </row>
        <row r="12">
          <cell r="AA12" t="str">
            <v>April</v>
          </cell>
          <cell r="AF12">
            <v>30.9</v>
          </cell>
        </row>
        <row r="13">
          <cell r="AA13" t="str">
            <v>May</v>
          </cell>
          <cell r="AF13">
            <v>613.1</v>
          </cell>
        </row>
        <row r="14">
          <cell r="AA14" t="str">
            <v>June</v>
          </cell>
          <cell r="AF14">
            <v>2419.1999999999998</v>
          </cell>
        </row>
        <row r="30">
          <cell r="AF30" t="str">
            <v>E. coli MPN</v>
          </cell>
        </row>
        <row r="31">
          <cell r="AA31" t="str">
            <v>July</v>
          </cell>
          <cell r="AF31">
            <v>365.4</v>
          </cell>
        </row>
        <row r="32">
          <cell r="AA32" t="str">
            <v>August</v>
          </cell>
          <cell r="AF32">
            <v>579.4</v>
          </cell>
        </row>
        <row r="33">
          <cell r="AA33" t="str">
            <v>September</v>
          </cell>
          <cell r="AF33">
            <v>1046.2</v>
          </cell>
        </row>
        <row r="34">
          <cell r="AA34" t="str">
            <v>October</v>
          </cell>
          <cell r="AF34">
            <v>980.4</v>
          </cell>
        </row>
        <row r="35">
          <cell r="AA35" t="str">
            <v>November</v>
          </cell>
          <cell r="AF35">
            <v>166.4</v>
          </cell>
        </row>
        <row r="36">
          <cell r="AA36" t="str">
            <v>December</v>
          </cell>
          <cell r="AF36">
            <v>980.4</v>
          </cell>
        </row>
        <row r="37">
          <cell r="AA37" t="str">
            <v>January</v>
          </cell>
          <cell r="AF37">
            <v>238.2</v>
          </cell>
        </row>
        <row r="38">
          <cell r="AA38" t="str">
            <v>February</v>
          </cell>
          <cell r="AF38">
            <v>410.6</v>
          </cell>
        </row>
        <row r="39">
          <cell r="AA39" t="str">
            <v>March</v>
          </cell>
          <cell r="AF39">
            <v>44.8</v>
          </cell>
        </row>
        <row r="40">
          <cell r="AA40" t="str">
            <v>April</v>
          </cell>
          <cell r="AF40">
            <v>24.6</v>
          </cell>
        </row>
        <row r="41">
          <cell r="AA41" t="str">
            <v>May</v>
          </cell>
          <cell r="AF41">
            <v>166.4</v>
          </cell>
        </row>
        <row r="42">
          <cell r="AA42" t="str">
            <v>June</v>
          </cell>
          <cell r="AF42">
            <v>240</v>
          </cell>
        </row>
        <row r="44">
          <cell r="AF44" t="str">
            <v>E. coli MPN</v>
          </cell>
          <cell r="AS44" t="str">
            <v>E. coli MPN</v>
          </cell>
        </row>
        <row r="45">
          <cell r="AA45" t="str">
            <v>July</v>
          </cell>
          <cell r="AF45">
            <v>224.7</v>
          </cell>
          <cell r="AN45" t="str">
            <v>July</v>
          </cell>
          <cell r="AS45">
            <v>1299.7</v>
          </cell>
        </row>
        <row r="46">
          <cell r="AA46" t="str">
            <v>August</v>
          </cell>
          <cell r="AF46">
            <v>285.10000000000002</v>
          </cell>
          <cell r="AN46" t="str">
            <v>August</v>
          </cell>
          <cell r="AS46">
            <v>579.4</v>
          </cell>
        </row>
        <row r="47">
          <cell r="AA47" t="str">
            <v>September</v>
          </cell>
          <cell r="AF47">
            <v>2419.1999999999998</v>
          </cell>
          <cell r="AN47" t="str">
            <v>September</v>
          </cell>
          <cell r="AS47">
            <v>1986.3</v>
          </cell>
        </row>
        <row r="48">
          <cell r="AA48" t="str">
            <v>October</v>
          </cell>
          <cell r="AF48">
            <v>1413.6</v>
          </cell>
          <cell r="AN48" t="str">
            <v>October</v>
          </cell>
          <cell r="AS48">
            <v>1203.3</v>
          </cell>
        </row>
        <row r="49">
          <cell r="AA49" t="str">
            <v>November</v>
          </cell>
          <cell r="AF49">
            <v>214.2</v>
          </cell>
          <cell r="AN49" t="str">
            <v>November</v>
          </cell>
          <cell r="AS49">
            <v>260.2</v>
          </cell>
        </row>
        <row r="50">
          <cell r="AA50" t="str">
            <v>December</v>
          </cell>
          <cell r="AF50">
            <v>218.7</v>
          </cell>
          <cell r="AN50" t="str">
            <v>December</v>
          </cell>
          <cell r="AS50">
            <v>770.1</v>
          </cell>
        </row>
        <row r="51">
          <cell r="AA51" t="str">
            <v>January</v>
          </cell>
          <cell r="AF51">
            <v>410.6</v>
          </cell>
          <cell r="AN51" t="str">
            <v>January</v>
          </cell>
          <cell r="AS51">
            <v>28.8</v>
          </cell>
        </row>
        <row r="52">
          <cell r="AA52" t="str">
            <v>February</v>
          </cell>
          <cell r="AF52">
            <v>67.599999999999994</v>
          </cell>
          <cell r="AN52" t="str">
            <v>February</v>
          </cell>
          <cell r="AS52">
            <v>27.8</v>
          </cell>
        </row>
        <row r="53">
          <cell r="AA53" t="str">
            <v>March</v>
          </cell>
          <cell r="AF53">
            <v>77.099999999999994</v>
          </cell>
          <cell r="AN53" t="str">
            <v>March</v>
          </cell>
          <cell r="AS53">
            <v>36.799999999999997</v>
          </cell>
        </row>
        <row r="54">
          <cell r="AA54" t="str">
            <v>April</v>
          </cell>
          <cell r="AF54">
            <v>32.299999999999997</v>
          </cell>
          <cell r="AN54" t="str">
            <v>April</v>
          </cell>
          <cell r="AS54">
            <v>82.3</v>
          </cell>
        </row>
        <row r="55">
          <cell r="AA55" t="str">
            <v>May</v>
          </cell>
          <cell r="AF55">
            <v>727</v>
          </cell>
          <cell r="AN55" t="str">
            <v>May</v>
          </cell>
          <cell r="AS55">
            <v>410.6</v>
          </cell>
        </row>
        <row r="56">
          <cell r="AA56" t="str">
            <v>June</v>
          </cell>
          <cell r="AF56">
            <v>686.7</v>
          </cell>
          <cell r="AN56" t="str">
            <v>June</v>
          </cell>
          <cell r="AS56">
            <v>547.5</v>
          </cell>
        </row>
        <row r="58">
          <cell r="AS58" t="str">
            <v>E. coli MPN</v>
          </cell>
        </row>
        <row r="59">
          <cell r="AN59" t="str">
            <v>July</v>
          </cell>
          <cell r="AS59">
            <v>137.6</v>
          </cell>
        </row>
        <row r="60">
          <cell r="AN60" t="str">
            <v>August</v>
          </cell>
          <cell r="AS60">
            <v>307.60000000000002</v>
          </cell>
        </row>
        <row r="61">
          <cell r="AN61" t="str">
            <v>September</v>
          </cell>
          <cell r="AS61">
            <v>150</v>
          </cell>
        </row>
        <row r="62">
          <cell r="AN62" t="str">
            <v>October</v>
          </cell>
          <cell r="AS62">
            <v>435.2</v>
          </cell>
        </row>
        <row r="63">
          <cell r="AN63" t="str">
            <v>November</v>
          </cell>
          <cell r="AS63">
            <v>156.5</v>
          </cell>
        </row>
        <row r="64">
          <cell r="AN64" t="str">
            <v>December</v>
          </cell>
          <cell r="AS64">
            <v>435.2</v>
          </cell>
        </row>
        <row r="65">
          <cell r="AN65" t="str">
            <v>January</v>
          </cell>
          <cell r="AS65">
            <v>78</v>
          </cell>
        </row>
        <row r="66">
          <cell r="AN66" t="str">
            <v>February</v>
          </cell>
          <cell r="AS66">
            <v>17.100000000000001</v>
          </cell>
        </row>
        <row r="67">
          <cell r="AN67" t="str">
            <v>March</v>
          </cell>
          <cell r="AS67">
            <v>47.2</v>
          </cell>
        </row>
        <row r="68">
          <cell r="AN68" t="str">
            <v>April</v>
          </cell>
          <cell r="AS68">
            <v>35</v>
          </cell>
        </row>
        <row r="69">
          <cell r="AN69" t="str">
            <v>May</v>
          </cell>
          <cell r="AS69">
            <v>155.30000000000001</v>
          </cell>
        </row>
        <row r="70">
          <cell r="AN70" t="str">
            <v>June</v>
          </cell>
          <cell r="AS70">
            <v>517.20000000000005</v>
          </cell>
        </row>
        <row r="72">
          <cell r="AF72" t="str">
            <v>E. coli MPN</v>
          </cell>
        </row>
        <row r="73">
          <cell r="AA73" t="str">
            <v>July</v>
          </cell>
          <cell r="AF73">
            <v>980.4</v>
          </cell>
        </row>
        <row r="74">
          <cell r="AA74" t="str">
            <v>August</v>
          </cell>
          <cell r="AF74">
            <v>78</v>
          </cell>
        </row>
        <row r="75">
          <cell r="AA75" t="str">
            <v>September</v>
          </cell>
          <cell r="AF75">
            <v>547.5</v>
          </cell>
        </row>
        <row r="76">
          <cell r="AA76" t="str">
            <v>October</v>
          </cell>
          <cell r="AF76">
            <v>686.7</v>
          </cell>
        </row>
        <row r="77">
          <cell r="AA77" t="str">
            <v>November</v>
          </cell>
          <cell r="AF77">
            <v>461.1</v>
          </cell>
        </row>
        <row r="78">
          <cell r="AA78" t="str">
            <v>December</v>
          </cell>
          <cell r="AF78">
            <v>816.4</v>
          </cell>
        </row>
        <row r="79">
          <cell r="AA79" t="str">
            <v>January</v>
          </cell>
          <cell r="AF79">
            <v>64.400000000000006</v>
          </cell>
        </row>
        <row r="80">
          <cell r="AA80" t="str">
            <v>February</v>
          </cell>
          <cell r="AF80">
            <v>209.8</v>
          </cell>
        </row>
        <row r="81">
          <cell r="AA81" t="str">
            <v>March</v>
          </cell>
          <cell r="AF81">
            <v>161.6</v>
          </cell>
        </row>
        <row r="82">
          <cell r="AA82" t="str">
            <v>April</v>
          </cell>
          <cell r="AF82">
            <v>16</v>
          </cell>
        </row>
        <row r="83">
          <cell r="AA83" t="str">
            <v>May</v>
          </cell>
          <cell r="AF83">
            <v>93.3</v>
          </cell>
        </row>
        <row r="84">
          <cell r="AA84" t="str">
            <v>June</v>
          </cell>
          <cell r="AF84">
            <v>23.3</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
  <sheetViews>
    <sheetView topLeftCell="E1" zoomScale="130" zoomScaleNormal="130" workbookViewId="0">
      <selection activeCell="H49" sqref="H49:H53"/>
    </sheetView>
  </sheetViews>
  <sheetFormatPr defaultRowHeight="15" x14ac:dyDescent="0.25"/>
  <cols>
    <col min="1" max="1" width="21.28515625" customWidth="1"/>
    <col min="2" max="2" width="30.85546875" customWidth="1"/>
    <col min="3" max="3" width="37.140625" customWidth="1"/>
    <col min="4" max="4" width="18.140625" customWidth="1"/>
    <col min="5" max="5" width="26.28515625" customWidth="1"/>
    <col min="6" max="6" width="27.7109375" customWidth="1"/>
    <col min="7" max="7" width="31.5703125" customWidth="1"/>
    <col min="8" max="8" width="89.7109375" customWidth="1"/>
    <col min="9" max="9" width="31.42578125" customWidth="1"/>
  </cols>
  <sheetData>
    <row r="1" spans="1:9" ht="24" thickBot="1" x14ac:dyDescent="0.3">
      <c r="A1" s="15" t="s">
        <v>0</v>
      </c>
      <c r="B1" s="16"/>
      <c r="C1" s="16"/>
      <c r="D1" s="16"/>
      <c r="E1" s="16"/>
      <c r="F1" s="16"/>
      <c r="G1" s="16"/>
      <c r="H1" s="16"/>
      <c r="I1" s="17"/>
    </row>
    <row r="2" spans="1:9" ht="16.5" customHeight="1" thickTop="1" x14ac:dyDescent="0.25">
      <c r="A2" s="1" t="s">
        <v>1</v>
      </c>
      <c r="B2" s="2" t="s">
        <v>2</v>
      </c>
      <c r="C2" s="2" t="s">
        <v>3</v>
      </c>
      <c r="D2" s="2" t="s">
        <v>4</v>
      </c>
      <c r="E2" s="2" t="s">
        <v>5</v>
      </c>
      <c r="F2" s="2" t="s">
        <v>6</v>
      </c>
      <c r="G2" s="2" t="s">
        <v>7</v>
      </c>
      <c r="H2" s="2" t="s">
        <v>8</v>
      </c>
      <c r="I2" s="2" t="s">
        <v>9</v>
      </c>
    </row>
    <row r="3" spans="1:9" ht="36.75" thickBot="1" x14ac:dyDescent="0.3">
      <c r="A3" s="3" t="s">
        <v>10</v>
      </c>
      <c r="B3" s="4" t="s">
        <v>11</v>
      </c>
      <c r="C3" s="4" t="s">
        <v>12</v>
      </c>
      <c r="D3" s="4" t="s">
        <v>13</v>
      </c>
      <c r="E3" s="4" t="s">
        <v>14</v>
      </c>
      <c r="F3" s="4" t="s">
        <v>15</v>
      </c>
      <c r="G3" s="4" t="s">
        <v>16</v>
      </c>
      <c r="H3" s="4" t="s">
        <v>16</v>
      </c>
      <c r="I3" s="4" t="s">
        <v>17</v>
      </c>
    </row>
    <row r="4" spans="1:9" ht="15.75" thickTop="1" x14ac:dyDescent="0.25">
      <c r="A4" s="18" t="s">
        <v>18</v>
      </c>
      <c r="B4" s="18" t="s">
        <v>19</v>
      </c>
      <c r="C4" s="18" t="s">
        <v>20</v>
      </c>
      <c r="D4" s="18" t="s">
        <v>21</v>
      </c>
      <c r="E4" s="18" t="s">
        <v>22</v>
      </c>
      <c r="F4" s="18" t="s">
        <v>23</v>
      </c>
      <c r="G4" s="18" t="s">
        <v>24</v>
      </c>
      <c r="H4" s="19" t="s">
        <v>82</v>
      </c>
      <c r="I4" s="5" t="s">
        <v>25</v>
      </c>
    </row>
    <row r="5" spans="1:9" x14ac:dyDescent="0.25">
      <c r="A5" s="13"/>
      <c r="B5" s="13"/>
      <c r="C5" s="13"/>
      <c r="D5" s="13"/>
      <c r="E5" s="13"/>
      <c r="F5" s="13"/>
      <c r="G5" s="13"/>
      <c r="H5" s="20"/>
      <c r="I5" s="5" t="s">
        <v>26</v>
      </c>
    </row>
    <row r="6" spans="1:9" x14ac:dyDescent="0.25">
      <c r="A6" s="13"/>
      <c r="B6" s="13"/>
      <c r="C6" s="13"/>
      <c r="D6" s="13"/>
      <c r="E6" s="13"/>
      <c r="F6" s="13"/>
      <c r="G6" s="13"/>
      <c r="H6" s="20"/>
      <c r="I6" s="5" t="s">
        <v>27</v>
      </c>
    </row>
    <row r="7" spans="1:9" x14ac:dyDescent="0.25">
      <c r="A7" s="13"/>
      <c r="B7" s="13"/>
      <c r="C7" s="13"/>
      <c r="D7" s="13"/>
      <c r="E7" s="13"/>
      <c r="F7" s="13"/>
      <c r="G7" s="13"/>
      <c r="H7" s="20"/>
      <c r="I7" s="5" t="s">
        <v>28</v>
      </c>
    </row>
    <row r="8" spans="1:9" ht="15.75" thickBot="1" x14ac:dyDescent="0.3">
      <c r="A8" s="14"/>
      <c r="B8" s="14"/>
      <c r="C8" s="14"/>
      <c r="D8" s="14"/>
      <c r="E8" s="14"/>
      <c r="F8" s="14"/>
      <c r="G8" s="14"/>
      <c r="H8" s="21"/>
      <c r="I8" s="6" t="s">
        <v>29</v>
      </c>
    </row>
    <row r="9" spans="1:9" x14ac:dyDescent="0.25">
      <c r="A9" s="9" t="s">
        <v>30</v>
      </c>
      <c r="B9" s="9" t="s">
        <v>31</v>
      </c>
      <c r="C9" s="12" t="s">
        <v>32</v>
      </c>
      <c r="D9" s="12" t="s">
        <v>78</v>
      </c>
      <c r="E9" s="12" t="s">
        <v>33</v>
      </c>
      <c r="F9" s="12" t="s">
        <v>34</v>
      </c>
      <c r="G9" s="12" t="s">
        <v>35</v>
      </c>
      <c r="H9" s="12" t="s">
        <v>85</v>
      </c>
      <c r="I9" s="5" t="s">
        <v>25</v>
      </c>
    </row>
    <row r="10" spans="1:9" x14ac:dyDescent="0.25">
      <c r="A10" s="10"/>
      <c r="B10" s="10"/>
      <c r="C10" s="13"/>
      <c r="D10" s="13"/>
      <c r="E10" s="13"/>
      <c r="F10" s="13"/>
      <c r="G10" s="13"/>
      <c r="H10" s="13"/>
      <c r="I10" s="5" t="s">
        <v>26</v>
      </c>
    </row>
    <row r="11" spans="1:9" x14ac:dyDescent="0.25">
      <c r="A11" s="10"/>
      <c r="B11" s="10"/>
      <c r="C11" s="13"/>
      <c r="D11" s="13"/>
      <c r="E11" s="13"/>
      <c r="F11" s="13"/>
      <c r="G11" s="13"/>
      <c r="H11" s="13"/>
      <c r="I11" s="5" t="s">
        <v>27</v>
      </c>
    </row>
    <row r="12" spans="1:9" x14ac:dyDescent="0.25">
      <c r="A12" s="10"/>
      <c r="B12" s="10"/>
      <c r="C12" s="13"/>
      <c r="D12" s="13"/>
      <c r="E12" s="13"/>
      <c r="F12" s="13"/>
      <c r="G12" s="13"/>
      <c r="H12" s="13"/>
      <c r="I12" s="5" t="s">
        <v>28</v>
      </c>
    </row>
    <row r="13" spans="1:9" ht="30" customHeight="1" thickBot="1" x14ac:dyDescent="0.3">
      <c r="A13" s="10"/>
      <c r="B13" s="10"/>
      <c r="C13" s="14"/>
      <c r="D13" s="14"/>
      <c r="E13" s="14"/>
      <c r="F13" s="14"/>
      <c r="G13" s="14"/>
      <c r="H13" s="14"/>
      <c r="I13" s="6" t="s">
        <v>29</v>
      </c>
    </row>
    <row r="14" spans="1:9" x14ac:dyDescent="0.25">
      <c r="A14" s="10"/>
      <c r="B14" s="10"/>
      <c r="C14" s="12" t="s">
        <v>86</v>
      </c>
      <c r="D14" s="12" t="s">
        <v>36</v>
      </c>
      <c r="E14" s="12" t="s">
        <v>37</v>
      </c>
      <c r="F14" s="12" t="s">
        <v>38</v>
      </c>
      <c r="G14" s="12" t="s">
        <v>39</v>
      </c>
      <c r="H14" s="12" t="s">
        <v>87</v>
      </c>
      <c r="I14" s="5" t="s">
        <v>40</v>
      </c>
    </row>
    <row r="15" spans="1:9" x14ac:dyDescent="0.25">
      <c r="A15" s="10"/>
      <c r="B15" s="10"/>
      <c r="C15" s="13"/>
      <c r="D15" s="13"/>
      <c r="E15" s="13"/>
      <c r="F15" s="13"/>
      <c r="G15" s="13"/>
      <c r="H15" s="13"/>
      <c r="I15" s="5" t="s">
        <v>41</v>
      </c>
    </row>
    <row r="16" spans="1:9" x14ac:dyDescent="0.25">
      <c r="A16" s="10"/>
      <c r="B16" s="10"/>
      <c r="C16" s="13"/>
      <c r="D16" s="13"/>
      <c r="E16" s="13"/>
      <c r="F16" s="13"/>
      <c r="G16" s="13"/>
      <c r="H16" s="13"/>
      <c r="I16" s="5" t="s">
        <v>42</v>
      </c>
    </row>
    <row r="17" spans="1:9" x14ac:dyDescent="0.25">
      <c r="A17" s="10"/>
      <c r="B17" s="10"/>
      <c r="C17" s="13"/>
      <c r="D17" s="13"/>
      <c r="E17" s="13"/>
      <c r="F17" s="13"/>
      <c r="G17" s="13"/>
      <c r="H17" s="13"/>
      <c r="I17" s="5" t="s">
        <v>43</v>
      </c>
    </row>
    <row r="18" spans="1:9" ht="95.25" customHeight="1" thickBot="1" x14ac:dyDescent="0.3">
      <c r="A18" s="10"/>
      <c r="B18" s="10"/>
      <c r="C18" s="14"/>
      <c r="D18" s="14"/>
      <c r="E18" s="14"/>
      <c r="F18" s="14"/>
      <c r="G18" s="14"/>
      <c r="H18" s="14"/>
      <c r="I18" s="6" t="s">
        <v>44</v>
      </c>
    </row>
    <row r="19" spans="1:9" ht="36" customHeight="1" x14ac:dyDescent="0.25">
      <c r="A19" s="10"/>
      <c r="B19" s="10"/>
      <c r="C19" s="12" t="s">
        <v>45</v>
      </c>
      <c r="D19" s="12" t="s">
        <v>79</v>
      </c>
      <c r="E19" s="12" t="s">
        <v>46</v>
      </c>
      <c r="F19" s="12" t="s">
        <v>23</v>
      </c>
      <c r="G19" s="12" t="s">
        <v>47</v>
      </c>
      <c r="H19" s="12" t="s">
        <v>80</v>
      </c>
      <c r="I19" s="5" t="s">
        <v>25</v>
      </c>
    </row>
    <row r="20" spans="1:9" x14ac:dyDescent="0.25">
      <c r="A20" s="10"/>
      <c r="B20" s="10"/>
      <c r="C20" s="13"/>
      <c r="D20" s="13"/>
      <c r="E20" s="13"/>
      <c r="F20" s="13"/>
      <c r="G20" s="13"/>
      <c r="H20" s="13"/>
      <c r="I20" s="5" t="s">
        <v>26</v>
      </c>
    </row>
    <row r="21" spans="1:9" x14ac:dyDescent="0.25">
      <c r="A21" s="10"/>
      <c r="B21" s="10"/>
      <c r="C21" s="13"/>
      <c r="D21" s="13"/>
      <c r="E21" s="13"/>
      <c r="F21" s="13"/>
      <c r="G21" s="13"/>
      <c r="H21" s="13"/>
      <c r="I21" s="5" t="s">
        <v>27</v>
      </c>
    </row>
    <row r="22" spans="1:9" x14ac:dyDescent="0.25">
      <c r="A22" s="10"/>
      <c r="B22" s="10"/>
      <c r="C22" s="13"/>
      <c r="D22" s="13"/>
      <c r="E22" s="13"/>
      <c r="F22" s="13"/>
      <c r="G22" s="13"/>
      <c r="H22" s="13"/>
      <c r="I22" s="5" t="s">
        <v>28</v>
      </c>
    </row>
    <row r="23" spans="1:9" ht="3" customHeight="1" thickBot="1" x14ac:dyDescent="0.3">
      <c r="A23" s="11"/>
      <c r="B23" s="11"/>
      <c r="C23" s="14"/>
      <c r="D23" s="8"/>
      <c r="E23" s="14"/>
      <c r="F23" s="14"/>
      <c r="G23" s="14"/>
      <c r="H23" s="14"/>
      <c r="I23" s="6" t="s">
        <v>29</v>
      </c>
    </row>
    <row r="24" spans="1:9" x14ac:dyDescent="0.25">
      <c r="A24" s="22"/>
      <c r="B24" s="25" t="s">
        <v>48</v>
      </c>
      <c r="C24" s="12" t="s">
        <v>49</v>
      </c>
      <c r="D24" s="12" t="s">
        <v>50</v>
      </c>
      <c r="E24" s="12" t="s">
        <v>51</v>
      </c>
      <c r="F24" s="12" t="s">
        <v>23</v>
      </c>
      <c r="G24" s="12" t="s">
        <v>52</v>
      </c>
      <c r="H24" s="12" t="s">
        <v>53</v>
      </c>
      <c r="I24" s="5" t="s">
        <v>25</v>
      </c>
    </row>
    <row r="25" spans="1:9" x14ac:dyDescent="0.25">
      <c r="A25" s="23"/>
      <c r="B25" s="26"/>
      <c r="C25" s="13"/>
      <c r="D25" s="13"/>
      <c r="E25" s="13"/>
      <c r="F25" s="13"/>
      <c r="G25" s="13"/>
      <c r="H25" s="13"/>
      <c r="I25" s="5" t="s">
        <v>26</v>
      </c>
    </row>
    <row r="26" spans="1:9" x14ac:dyDescent="0.25">
      <c r="A26" s="23"/>
      <c r="B26" s="26"/>
      <c r="C26" s="13"/>
      <c r="D26" s="13"/>
      <c r="E26" s="13"/>
      <c r="F26" s="13"/>
      <c r="G26" s="13"/>
      <c r="H26" s="13"/>
      <c r="I26" s="5" t="s">
        <v>27</v>
      </c>
    </row>
    <row r="27" spans="1:9" x14ac:dyDescent="0.25">
      <c r="A27" s="23"/>
      <c r="B27" s="26"/>
      <c r="C27" s="13"/>
      <c r="D27" s="13"/>
      <c r="E27" s="13"/>
      <c r="F27" s="13"/>
      <c r="G27" s="13"/>
      <c r="H27" s="13"/>
      <c r="I27" s="5" t="s">
        <v>28</v>
      </c>
    </row>
    <row r="28" spans="1:9" ht="3" customHeight="1" thickBot="1" x14ac:dyDescent="0.3">
      <c r="A28" s="24"/>
      <c r="B28" s="27"/>
      <c r="C28" s="14"/>
      <c r="D28" s="14"/>
      <c r="E28" s="14"/>
      <c r="F28" s="14"/>
      <c r="G28" s="14"/>
      <c r="H28" s="14"/>
      <c r="I28" s="6" t="s">
        <v>29</v>
      </c>
    </row>
    <row r="29" spans="1:9" x14ac:dyDescent="0.25">
      <c r="A29" s="12" t="s">
        <v>54</v>
      </c>
      <c r="B29" s="12" t="s">
        <v>55</v>
      </c>
      <c r="C29" s="12" t="s">
        <v>56</v>
      </c>
      <c r="D29" s="5" t="s">
        <v>57</v>
      </c>
      <c r="E29" s="12" t="s">
        <v>58</v>
      </c>
      <c r="F29" s="12" t="s">
        <v>23</v>
      </c>
      <c r="G29" s="12" t="s">
        <v>59</v>
      </c>
      <c r="H29" s="12" t="s">
        <v>83</v>
      </c>
      <c r="I29" s="5" t="s">
        <v>25</v>
      </c>
    </row>
    <row r="30" spans="1:9" ht="48" x14ac:dyDescent="0.25">
      <c r="A30" s="13"/>
      <c r="B30" s="13"/>
      <c r="C30" s="13"/>
      <c r="D30" s="5" t="s">
        <v>60</v>
      </c>
      <c r="E30" s="13"/>
      <c r="F30" s="13"/>
      <c r="G30" s="13"/>
      <c r="H30" s="13"/>
      <c r="I30" s="5" t="s">
        <v>26</v>
      </c>
    </row>
    <row r="31" spans="1:9" x14ac:dyDescent="0.25">
      <c r="A31" s="13"/>
      <c r="B31" s="13"/>
      <c r="C31" s="13"/>
      <c r="D31" s="7"/>
      <c r="E31" s="13"/>
      <c r="F31" s="13"/>
      <c r="G31" s="13"/>
      <c r="H31" s="13"/>
      <c r="I31" s="5" t="s">
        <v>27</v>
      </c>
    </row>
    <row r="32" spans="1:9" x14ac:dyDescent="0.25">
      <c r="A32" s="13"/>
      <c r="B32" s="13"/>
      <c r="C32" s="13"/>
      <c r="D32" s="7"/>
      <c r="E32" s="13"/>
      <c r="F32" s="13"/>
      <c r="G32" s="13"/>
      <c r="H32" s="13"/>
      <c r="I32" s="5" t="s">
        <v>28</v>
      </c>
    </row>
    <row r="33" spans="1:9" ht="150.75" customHeight="1" thickBot="1" x14ac:dyDescent="0.3">
      <c r="A33" s="14"/>
      <c r="B33" s="14"/>
      <c r="C33" s="14"/>
      <c r="D33" s="8"/>
      <c r="E33" s="14"/>
      <c r="F33" s="14"/>
      <c r="G33" s="14"/>
      <c r="H33" s="14"/>
      <c r="I33" s="6" t="s">
        <v>29</v>
      </c>
    </row>
    <row r="34" spans="1:9" x14ac:dyDescent="0.25">
      <c r="A34" s="12"/>
      <c r="B34" s="12" t="s">
        <v>61</v>
      </c>
      <c r="C34" s="12" t="s">
        <v>62</v>
      </c>
      <c r="D34" s="12" t="s">
        <v>50</v>
      </c>
      <c r="E34" s="12" t="s">
        <v>81</v>
      </c>
      <c r="F34" s="12" t="s">
        <v>23</v>
      </c>
      <c r="G34" s="12" t="s">
        <v>63</v>
      </c>
      <c r="H34" s="12" t="s">
        <v>88</v>
      </c>
      <c r="I34" s="5" t="s">
        <v>25</v>
      </c>
    </row>
    <row r="35" spans="1:9" x14ac:dyDescent="0.25">
      <c r="A35" s="13"/>
      <c r="B35" s="13"/>
      <c r="C35" s="13"/>
      <c r="D35" s="13"/>
      <c r="E35" s="13"/>
      <c r="F35" s="13"/>
      <c r="G35" s="13"/>
      <c r="H35" s="13"/>
      <c r="I35" s="5" t="s">
        <v>26</v>
      </c>
    </row>
    <row r="36" spans="1:9" x14ac:dyDescent="0.25">
      <c r="A36" s="13"/>
      <c r="B36" s="13"/>
      <c r="C36" s="13"/>
      <c r="D36" s="13"/>
      <c r="E36" s="13"/>
      <c r="F36" s="13"/>
      <c r="G36" s="13"/>
      <c r="H36" s="13"/>
      <c r="I36" s="5" t="s">
        <v>27</v>
      </c>
    </row>
    <row r="37" spans="1:9" x14ac:dyDescent="0.25">
      <c r="A37" s="13"/>
      <c r="B37" s="13"/>
      <c r="C37" s="13"/>
      <c r="D37" s="13"/>
      <c r="E37" s="13"/>
      <c r="F37" s="13"/>
      <c r="G37" s="13"/>
      <c r="H37" s="13"/>
      <c r="I37" s="5" t="s">
        <v>28</v>
      </c>
    </row>
    <row r="38" spans="1:9" ht="32.25" customHeight="1" thickBot="1" x14ac:dyDescent="0.3">
      <c r="A38" s="14"/>
      <c r="B38" s="14"/>
      <c r="C38" s="14"/>
      <c r="D38" s="14"/>
      <c r="E38" s="14"/>
      <c r="F38" s="14"/>
      <c r="G38" s="14"/>
      <c r="H38" s="14"/>
      <c r="I38" s="6" t="s">
        <v>29</v>
      </c>
    </row>
    <row r="39" spans="1:9" x14ac:dyDescent="0.25">
      <c r="A39" s="12"/>
      <c r="B39" s="12" t="s">
        <v>64</v>
      </c>
      <c r="C39" s="12" t="s">
        <v>65</v>
      </c>
      <c r="D39" s="12" t="s">
        <v>57</v>
      </c>
      <c r="E39" s="12" t="s">
        <v>66</v>
      </c>
      <c r="F39" s="12" t="s">
        <v>23</v>
      </c>
      <c r="G39" s="12" t="s">
        <v>67</v>
      </c>
      <c r="H39" s="12"/>
      <c r="I39" s="5" t="s">
        <v>25</v>
      </c>
    </row>
    <row r="40" spans="1:9" x14ac:dyDescent="0.25">
      <c r="A40" s="13"/>
      <c r="B40" s="13"/>
      <c r="C40" s="13"/>
      <c r="D40" s="13"/>
      <c r="E40" s="13"/>
      <c r="F40" s="13"/>
      <c r="G40" s="13"/>
      <c r="H40" s="13"/>
      <c r="I40" s="5" t="s">
        <v>26</v>
      </c>
    </row>
    <row r="41" spans="1:9" x14ac:dyDescent="0.25">
      <c r="A41" s="13"/>
      <c r="B41" s="13"/>
      <c r="C41" s="13"/>
      <c r="D41" s="13"/>
      <c r="E41" s="13"/>
      <c r="F41" s="13"/>
      <c r="G41" s="13"/>
      <c r="H41" s="13"/>
      <c r="I41" s="5" t="s">
        <v>27</v>
      </c>
    </row>
    <row r="42" spans="1:9" x14ac:dyDescent="0.25">
      <c r="A42" s="13"/>
      <c r="B42" s="13"/>
      <c r="C42" s="13"/>
      <c r="D42" s="13"/>
      <c r="E42" s="13"/>
      <c r="F42" s="13"/>
      <c r="G42" s="13"/>
      <c r="H42" s="13"/>
      <c r="I42" s="5" t="s">
        <v>28</v>
      </c>
    </row>
    <row r="43" spans="1:9" ht="2.25" customHeight="1" thickBot="1" x14ac:dyDescent="0.3">
      <c r="A43" s="14"/>
      <c r="B43" s="14"/>
      <c r="C43" s="14"/>
      <c r="D43" s="14"/>
      <c r="E43" s="14"/>
      <c r="F43" s="14"/>
      <c r="G43" s="14"/>
      <c r="H43" s="14"/>
      <c r="I43" s="6" t="s">
        <v>29</v>
      </c>
    </row>
    <row r="44" spans="1:9" x14ac:dyDescent="0.25">
      <c r="A44" s="12"/>
      <c r="B44" s="12" t="s">
        <v>68</v>
      </c>
      <c r="C44" s="12" t="s">
        <v>69</v>
      </c>
      <c r="D44" s="12" t="s">
        <v>57</v>
      </c>
      <c r="E44" s="12" t="s">
        <v>70</v>
      </c>
      <c r="F44" s="12" t="s">
        <v>23</v>
      </c>
      <c r="G44" s="12" t="s">
        <v>71</v>
      </c>
      <c r="H44" s="12" t="s">
        <v>89</v>
      </c>
      <c r="I44" s="5" t="s">
        <v>25</v>
      </c>
    </row>
    <row r="45" spans="1:9" ht="47.25" customHeight="1" thickBot="1" x14ac:dyDescent="0.3">
      <c r="A45" s="13"/>
      <c r="B45" s="13"/>
      <c r="C45" s="13"/>
      <c r="D45" s="13"/>
      <c r="E45" s="13"/>
      <c r="F45" s="13"/>
      <c r="G45" s="13"/>
      <c r="H45" s="13"/>
      <c r="I45" s="5" t="s">
        <v>26</v>
      </c>
    </row>
    <row r="46" spans="1:9" ht="15.75" hidden="1" thickBot="1" x14ac:dyDescent="0.3">
      <c r="A46" s="13"/>
      <c r="B46" s="13"/>
      <c r="C46" s="13"/>
      <c r="D46" s="13"/>
      <c r="E46" s="13"/>
      <c r="F46" s="13"/>
      <c r="G46" s="13"/>
      <c r="H46" s="13"/>
      <c r="I46" s="5" t="s">
        <v>27</v>
      </c>
    </row>
    <row r="47" spans="1:9" ht="15.75" hidden="1" thickBot="1" x14ac:dyDescent="0.3">
      <c r="A47" s="13"/>
      <c r="B47" s="13"/>
      <c r="C47" s="13"/>
      <c r="D47" s="13"/>
      <c r="E47" s="13"/>
      <c r="F47" s="13"/>
      <c r="G47" s="13"/>
      <c r="H47" s="13"/>
      <c r="I47" s="5" t="s">
        <v>28</v>
      </c>
    </row>
    <row r="48" spans="1:9" ht="15.75" hidden="1" thickBot="1" x14ac:dyDescent="0.3">
      <c r="A48" s="14"/>
      <c r="B48" s="14"/>
      <c r="C48" s="14"/>
      <c r="D48" s="14"/>
      <c r="E48" s="14"/>
      <c r="F48" s="14"/>
      <c r="G48" s="14"/>
      <c r="H48" s="14"/>
      <c r="I48" s="6" t="s">
        <v>29</v>
      </c>
    </row>
    <row r="49" spans="1:9" x14ac:dyDescent="0.25">
      <c r="A49" s="12" t="s">
        <v>72</v>
      </c>
      <c r="B49" s="12"/>
      <c r="C49" s="12" t="s">
        <v>73</v>
      </c>
      <c r="D49" s="12" t="s">
        <v>74</v>
      </c>
      <c r="E49" s="12" t="s">
        <v>75</v>
      </c>
      <c r="F49" s="12" t="s">
        <v>76</v>
      </c>
      <c r="G49" s="12" t="s">
        <v>77</v>
      </c>
      <c r="H49" s="12" t="s">
        <v>84</v>
      </c>
      <c r="I49" s="5" t="s">
        <v>25</v>
      </c>
    </row>
    <row r="50" spans="1:9" x14ac:dyDescent="0.25">
      <c r="A50" s="13"/>
      <c r="B50" s="13"/>
      <c r="C50" s="13"/>
      <c r="D50" s="13"/>
      <c r="E50" s="13"/>
      <c r="F50" s="13"/>
      <c r="G50" s="13"/>
      <c r="H50" s="13"/>
      <c r="I50" s="5" t="s">
        <v>26</v>
      </c>
    </row>
    <row r="51" spans="1:9" x14ac:dyDescent="0.25">
      <c r="A51" s="13"/>
      <c r="B51" s="13"/>
      <c r="C51" s="13"/>
      <c r="D51" s="13"/>
      <c r="E51" s="13"/>
      <c r="F51" s="13"/>
      <c r="G51" s="13"/>
      <c r="H51" s="13"/>
      <c r="I51" s="5" t="s">
        <v>27</v>
      </c>
    </row>
    <row r="52" spans="1:9" x14ac:dyDescent="0.25">
      <c r="A52" s="13"/>
      <c r="B52" s="13"/>
      <c r="C52" s="13"/>
      <c r="D52" s="13"/>
      <c r="E52" s="13"/>
      <c r="F52" s="13"/>
      <c r="G52" s="13"/>
      <c r="H52" s="13"/>
      <c r="I52" s="5" t="s">
        <v>28</v>
      </c>
    </row>
    <row r="53" spans="1:9" ht="70.5" customHeight="1" thickBot="1" x14ac:dyDescent="0.3">
      <c r="A53" s="14"/>
      <c r="B53" s="14"/>
      <c r="C53" s="14"/>
      <c r="D53" s="14"/>
      <c r="E53" s="14"/>
      <c r="F53" s="14"/>
      <c r="G53" s="14"/>
      <c r="H53" s="14"/>
      <c r="I53" s="6" t="s">
        <v>29</v>
      </c>
    </row>
  </sheetData>
  <mergeCells count="76">
    <mergeCell ref="H34:H38"/>
    <mergeCell ref="H39:H43"/>
    <mergeCell ref="H49:H53"/>
    <mergeCell ref="H14:H18"/>
    <mergeCell ref="H9:H13"/>
    <mergeCell ref="H19:H23"/>
    <mergeCell ref="H24:H28"/>
    <mergeCell ref="H29:H33"/>
    <mergeCell ref="H44:H48"/>
    <mergeCell ref="G34:G38"/>
    <mergeCell ref="F39:F43"/>
    <mergeCell ref="G39:G43"/>
    <mergeCell ref="F34:F38"/>
    <mergeCell ref="G24:G28"/>
    <mergeCell ref="G29:G33"/>
    <mergeCell ref="F24:F28"/>
    <mergeCell ref="F49:F53"/>
    <mergeCell ref="G49:G53"/>
    <mergeCell ref="A44:A48"/>
    <mergeCell ref="B44:B48"/>
    <mergeCell ref="C44:C48"/>
    <mergeCell ref="D44:D48"/>
    <mergeCell ref="E44:E48"/>
    <mergeCell ref="F44:F48"/>
    <mergeCell ref="A49:A53"/>
    <mergeCell ref="B49:B53"/>
    <mergeCell ref="C49:C53"/>
    <mergeCell ref="D49:D53"/>
    <mergeCell ref="E49:E53"/>
    <mergeCell ref="G44:G48"/>
    <mergeCell ref="A39:A43"/>
    <mergeCell ref="B39:B43"/>
    <mergeCell ref="C39:C43"/>
    <mergeCell ref="D39:D43"/>
    <mergeCell ref="E39:E43"/>
    <mergeCell ref="A34:A38"/>
    <mergeCell ref="B34:B38"/>
    <mergeCell ref="C34:C38"/>
    <mergeCell ref="D34:D38"/>
    <mergeCell ref="E34:E38"/>
    <mergeCell ref="A29:A33"/>
    <mergeCell ref="B29:B33"/>
    <mergeCell ref="C29:C33"/>
    <mergeCell ref="E29:E33"/>
    <mergeCell ref="F29:F33"/>
    <mergeCell ref="A24:A28"/>
    <mergeCell ref="B24:B28"/>
    <mergeCell ref="C24:C28"/>
    <mergeCell ref="D24:D28"/>
    <mergeCell ref="E24:E28"/>
    <mergeCell ref="A1:I1"/>
    <mergeCell ref="A4:A8"/>
    <mergeCell ref="B4:B8"/>
    <mergeCell ref="C4:C8"/>
    <mergeCell ref="D4:D8"/>
    <mergeCell ref="E4:E8"/>
    <mergeCell ref="F4:F8"/>
    <mergeCell ref="G4:G8"/>
    <mergeCell ref="H4:H8"/>
    <mergeCell ref="F19:F23"/>
    <mergeCell ref="G19:G23"/>
    <mergeCell ref="B9:B23"/>
    <mergeCell ref="F9:F13"/>
    <mergeCell ref="G9:G13"/>
    <mergeCell ref="D14:D18"/>
    <mergeCell ref="E14:E18"/>
    <mergeCell ref="F14:F18"/>
    <mergeCell ref="G14:G18"/>
    <mergeCell ref="D19:D22"/>
    <mergeCell ref="A9:A23"/>
    <mergeCell ref="C14:C18"/>
    <mergeCell ref="C9:C13"/>
    <mergeCell ref="D9:D13"/>
    <mergeCell ref="E9:E13"/>
    <mergeCell ref="C19:C23"/>
    <mergeCell ref="E19:E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FDF8-DA6E-4692-AB37-3F708C13B826}">
  <dimension ref="A1"/>
  <sheetViews>
    <sheetView workbookViewId="0">
      <selection activeCell="Q33" sqref="Q33"/>
    </sheetView>
  </sheetViews>
  <sheetFormatPr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AF514-8477-4298-8BE3-1E570110099F}">
  <dimension ref="A1"/>
  <sheetViews>
    <sheetView workbookViewId="0">
      <selection activeCell="Q33" sqref="Q33"/>
    </sheetView>
  </sheetViews>
  <sheetFormatPr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4007-AA75-4E41-AB95-211ECEFC405C}">
  <dimension ref="C3"/>
  <sheetViews>
    <sheetView workbookViewId="0">
      <selection activeCell="Y25" sqref="Y25"/>
    </sheetView>
  </sheetViews>
  <sheetFormatPr defaultRowHeight="15" x14ac:dyDescent="0.25"/>
  <sheetData>
    <row r="3" spans="3:3" x14ac:dyDescent="0.25">
      <c r="C3" t="s">
        <v>161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AC43F-F61D-49C6-9448-200D306492B6}">
  <dimension ref="A1"/>
  <sheetViews>
    <sheetView tabSelected="1" workbookViewId="0">
      <selection activeCell="P16" sqref="P16"/>
    </sheetView>
  </sheetViews>
  <sheetFormatPr defaultRowHeight="15" x14ac:dyDescent="0.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91261-3F80-444F-8E50-0C1007E46DBD}">
  <dimension ref="A1"/>
  <sheetViews>
    <sheetView tabSelected="1" workbookViewId="0">
      <selection activeCell="P16" sqref="P16"/>
    </sheetView>
  </sheetViews>
  <sheetFormatPr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0CEDC-6B0D-4F89-B6FB-1B29246605C2}">
  <dimension ref="A1"/>
  <sheetViews>
    <sheetView tabSelected="1" workbookViewId="0">
      <selection activeCell="P16" sqref="P16"/>
    </sheetView>
  </sheetViews>
  <sheetFormatPr defaultRowHeight="15" x14ac:dyDescent="0.2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453B8-3E2C-4BF2-B2BB-1822D9A1F292}">
  <dimension ref="A1:O35"/>
  <sheetViews>
    <sheetView tabSelected="1" workbookViewId="0">
      <selection activeCell="P16" sqref="P16"/>
    </sheetView>
  </sheetViews>
  <sheetFormatPr defaultRowHeight="15" x14ac:dyDescent="0.25"/>
  <cols>
    <col min="1" max="1" width="5.85546875" bestFit="1" customWidth="1"/>
    <col min="2" max="2" width="30.85546875" bestFit="1" customWidth="1"/>
    <col min="3" max="3" width="44.140625" bestFit="1" customWidth="1"/>
    <col min="4" max="4" width="6.28515625" bestFit="1" customWidth="1"/>
    <col min="5" max="5" width="8.140625" bestFit="1" customWidth="1"/>
    <col min="6" max="6" width="10" bestFit="1" customWidth="1"/>
    <col min="8" max="8" width="5.85546875" bestFit="1" customWidth="1"/>
    <col min="9" max="9" width="30.85546875" bestFit="1" customWidth="1"/>
    <col min="10" max="10" width="38" bestFit="1" customWidth="1"/>
    <col min="11" max="11" width="6.28515625" bestFit="1" customWidth="1"/>
    <col min="12" max="12" width="9.85546875" bestFit="1" customWidth="1"/>
    <col min="13" max="13" width="10.28515625" bestFit="1" customWidth="1"/>
    <col min="14" max="14" width="10.85546875" bestFit="1" customWidth="1"/>
    <col min="15" max="15" width="18.28515625" customWidth="1"/>
  </cols>
  <sheetData>
    <row r="1" spans="1:11" ht="15.75" thickBot="1" x14ac:dyDescent="0.3"/>
    <row r="2" spans="1:11" ht="15.75" thickBot="1" x14ac:dyDescent="0.3">
      <c r="A2" s="53" t="s">
        <v>219</v>
      </c>
      <c r="B2" s="54"/>
      <c r="C2" s="54"/>
      <c r="D2" s="54"/>
      <c r="E2" s="54"/>
      <c r="F2" s="55"/>
      <c r="H2" s="56" t="s">
        <v>220</v>
      </c>
      <c r="I2" s="57"/>
      <c r="J2" s="57"/>
      <c r="K2" s="58"/>
    </row>
    <row r="3" spans="1:11" x14ac:dyDescent="0.25">
      <c r="A3" s="59" t="s">
        <v>221</v>
      </c>
      <c r="B3" s="59" t="s">
        <v>222</v>
      </c>
      <c r="C3" s="59" t="s">
        <v>223</v>
      </c>
      <c r="D3" s="59" t="s">
        <v>224</v>
      </c>
      <c r="E3" s="59" t="s">
        <v>225</v>
      </c>
      <c r="F3" s="59" t="s">
        <v>226</v>
      </c>
      <c r="H3" s="60" t="s">
        <v>221</v>
      </c>
      <c r="I3" s="60" t="s">
        <v>222</v>
      </c>
      <c r="J3" s="60" t="s">
        <v>227</v>
      </c>
      <c r="K3" s="60" t="s">
        <v>224</v>
      </c>
    </row>
    <row r="4" spans="1:11" x14ac:dyDescent="0.25">
      <c r="A4" s="29" t="s">
        <v>228</v>
      </c>
      <c r="B4" s="29" t="s">
        <v>229</v>
      </c>
      <c r="C4" s="61">
        <f>0/2</f>
        <v>0</v>
      </c>
      <c r="D4" s="62" t="s">
        <v>230</v>
      </c>
      <c r="E4" s="63">
        <v>1</v>
      </c>
      <c r="F4" s="64" t="s">
        <v>231</v>
      </c>
      <c r="H4" s="29" t="s">
        <v>228</v>
      </c>
      <c r="I4" s="29" t="s">
        <v>229</v>
      </c>
      <c r="J4" s="61">
        <f>0/4</f>
        <v>0</v>
      </c>
      <c r="K4" s="62" t="s">
        <v>232</v>
      </c>
    </row>
    <row r="5" spans="1:11" x14ac:dyDescent="0.25">
      <c r="A5" s="29" t="s">
        <v>233</v>
      </c>
      <c r="B5" s="29" t="s">
        <v>234</v>
      </c>
      <c r="C5" s="61">
        <f>1/3</f>
        <v>0.33333333333333331</v>
      </c>
      <c r="D5" s="62" t="s">
        <v>235</v>
      </c>
      <c r="E5" s="63">
        <v>0.67</v>
      </c>
      <c r="F5" s="64" t="s">
        <v>236</v>
      </c>
      <c r="H5" s="29" t="s">
        <v>233</v>
      </c>
      <c r="I5" s="29" t="s">
        <v>234</v>
      </c>
      <c r="J5" s="61">
        <f>0/6</f>
        <v>0</v>
      </c>
      <c r="K5" s="62" t="s">
        <v>237</v>
      </c>
    </row>
    <row r="6" spans="1:11" x14ac:dyDescent="0.25">
      <c r="A6" s="29" t="s">
        <v>238</v>
      </c>
      <c r="B6" s="29" t="s">
        <v>239</v>
      </c>
      <c r="C6" s="61">
        <f t="shared" ref="C6:C13" si="0">0/3</f>
        <v>0</v>
      </c>
      <c r="D6" s="62" t="s">
        <v>240</v>
      </c>
      <c r="E6" s="63">
        <v>1</v>
      </c>
      <c r="F6" s="64" t="s">
        <v>231</v>
      </c>
      <c r="H6" s="29" t="s">
        <v>238</v>
      </c>
      <c r="I6" s="29" t="s">
        <v>239</v>
      </c>
      <c r="J6" s="61">
        <f>0/6</f>
        <v>0</v>
      </c>
      <c r="K6" s="62" t="s">
        <v>237</v>
      </c>
    </row>
    <row r="7" spans="1:11" x14ac:dyDescent="0.25">
      <c r="A7" s="29" t="s">
        <v>241</v>
      </c>
      <c r="B7" s="29" t="s">
        <v>242</v>
      </c>
      <c r="C7" s="61">
        <f t="shared" si="0"/>
        <v>0</v>
      </c>
      <c r="D7" s="62" t="s">
        <v>240</v>
      </c>
      <c r="E7" s="63">
        <v>1</v>
      </c>
      <c r="F7" s="64" t="s">
        <v>231</v>
      </c>
      <c r="H7" s="29" t="s">
        <v>241</v>
      </c>
      <c r="I7" s="29" t="s">
        <v>242</v>
      </c>
      <c r="J7" s="61">
        <f>0/6</f>
        <v>0</v>
      </c>
      <c r="K7" s="62" t="s">
        <v>237</v>
      </c>
    </row>
    <row r="8" spans="1:11" x14ac:dyDescent="0.25">
      <c r="A8" s="29" t="s">
        <v>243</v>
      </c>
      <c r="B8" s="29" t="s">
        <v>244</v>
      </c>
      <c r="C8" s="61">
        <f t="shared" si="0"/>
        <v>0</v>
      </c>
      <c r="D8" s="62" t="s">
        <v>240</v>
      </c>
      <c r="E8" s="63">
        <v>1</v>
      </c>
      <c r="F8" s="64" t="s">
        <v>231</v>
      </c>
      <c r="H8" s="29" t="s">
        <v>243</v>
      </c>
      <c r="I8" s="29" t="s">
        <v>244</v>
      </c>
      <c r="J8" s="65" t="s">
        <v>245</v>
      </c>
      <c r="K8" s="64" t="s">
        <v>245</v>
      </c>
    </row>
    <row r="9" spans="1:11" x14ac:dyDescent="0.25">
      <c r="A9" s="29" t="s">
        <v>246</v>
      </c>
      <c r="B9" s="29" t="s">
        <v>247</v>
      </c>
      <c r="C9" s="61">
        <f t="shared" si="0"/>
        <v>0</v>
      </c>
      <c r="D9" s="62" t="s">
        <v>240</v>
      </c>
      <c r="E9" s="63">
        <v>1</v>
      </c>
      <c r="F9" s="64" t="s">
        <v>231</v>
      </c>
      <c r="H9" s="29" t="s">
        <v>246</v>
      </c>
      <c r="I9" s="29" t="s">
        <v>247</v>
      </c>
      <c r="J9" s="61">
        <f>0/6</f>
        <v>0</v>
      </c>
      <c r="K9" s="62" t="s">
        <v>237</v>
      </c>
    </row>
    <row r="10" spans="1:11" x14ac:dyDescent="0.25">
      <c r="A10" s="29" t="s">
        <v>248</v>
      </c>
      <c r="B10" s="29" t="s">
        <v>249</v>
      </c>
      <c r="C10" s="61">
        <f t="shared" si="0"/>
        <v>0</v>
      </c>
      <c r="D10" s="62" t="s">
        <v>240</v>
      </c>
      <c r="E10" s="63">
        <v>1</v>
      </c>
      <c r="F10" s="64" t="s">
        <v>231</v>
      </c>
      <c r="H10" s="29" t="s">
        <v>248</v>
      </c>
      <c r="I10" s="29" t="s">
        <v>249</v>
      </c>
      <c r="J10" s="61">
        <f>0/6</f>
        <v>0</v>
      </c>
      <c r="K10" s="62" t="s">
        <v>237</v>
      </c>
    </row>
    <row r="11" spans="1:11" x14ac:dyDescent="0.25">
      <c r="A11" s="29" t="s">
        <v>250</v>
      </c>
      <c r="B11" s="29" t="s">
        <v>251</v>
      </c>
      <c r="C11" s="61">
        <f t="shared" si="0"/>
        <v>0</v>
      </c>
      <c r="D11" s="62" t="s">
        <v>240</v>
      </c>
      <c r="E11" s="63">
        <v>1</v>
      </c>
      <c r="F11" s="64" t="s">
        <v>231</v>
      </c>
      <c r="H11" s="29" t="s">
        <v>250</v>
      </c>
      <c r="I11" s="29" t="s">
        <v>251</v>
      </c>
      <c r="J11" s="61">
        <f>0/6</f>
        <v>0</v>
      </c>
      <c r="K11" s="62" t="s">
        <v>237</v>
      </c>
    </row>
    <row r="12" spans="1:11" x14ac:dyDescent="0.25">
      <c r="A12" s="29" t="s">
        <v>252</v>
      </c>
      <c r="B12" s="29" t="s">
        <v>253</v>
      </c>
      <c r="C12" s="61">
        <f t="shared" si="0"/>
        <v>0</v>
      </c>
      <c r="D12" s="62" t="s">
        <v>240</v>
      </c>
      <c r="E12" s="63">
        <v>1</v>
      </c>
      <c r="F12" s="64" t="s">
        <v>231</v>
      </c>
      <c r="H12" s="29" t="s">
        <v>252</v>
      </c>
      <c r="I12" s="29" t="s">
        <v>253</v>
      </c>
      <c r="J12" s="65" t="s">
        <v>245</v>
      </c>
      <c r="K12" s="64" t="s">
        <v>245</v>
      </c>
    </row>
    <row r="13" spans="1:11" x14ac:dyDescent="0.25">
      <c r="A13" s="29" t="s">
        <v>254</v>
      </c>
      <c r="B13" s="29" t="s">
        <v>255</v>
      </c>
      <c r="C13" s="61">
        <f t="shared" si="0"/>
        <v>0</v>
      </c>
      <c r="D13" s="62" t="s">
        <v>240</v>
      </c>
      <c r="E13" s="63">
        <v>1</v>
      </c>
      <c r="F13" s="64" t="s">
        <v>231</v>
      </c>
      <c r="H13" s="29" t="s">
        <v>254</v>
      </c>
      <c r="I13" s="29" t="s">
        <v>255</v>
      </c>
      <c r="J13" s="61">
        <f>1/6</f>
        <v>0.16666666666666666</v>
      </c>
      <c r="K13" s="62" t="s">
        <v>256</v>
      </c>
    </row>
    <row r="14" spans="1:11" x14ac:dyDescent="0.25">
      <c r="A14" s="29" t="s">
        <v>257</v>
      </c>
      <c r="B14" s="29" t="s">
        <v>258</v>
      </c>
      <c r="C14" s="61">
        <f>1/3</f>
        <v>0.33333333333333331</v>
      </c>
      <c r="D14" s="62" t="s">
        <v>235</v>
      </c>
      <c r="E14" s="63">
        <v>0.67</v>
      </c>
      <c r="F14" s="64" t="s">
        <v>236</v>
      </c>
      <c r="H14" s="29" t="s">
        <v>257</v>
      </c>
      <c r="I14" s="29" t="s">
        <v>258</v>
      </c>
      <c r="J14" s="61">
        <f>0/6</f>
        <v>0</v>
      </c>
      <c r="K14" s="62" t="s">
        <v>237</v>
      </c>
    </row>
    <row r="15" spans="1:11" x14ac:dyDescent="0.25">
      <c r="A15" s="29" t="s">
        <v>259</v>
      </c>
      <c r="B15" s="29" t="s">
        <v>260</v>
      </c>
      <c r="C15" s="61">
        <f>1/3</f>
        <v>0.33333333333333331</v>
      </c>
      <c r="D15" s="62" t="s">
        <v>235</v>
      </c>
      <c r="E15" s="63">
        <v>0.67</v>
      </c>
      <c r="F15" s="64" t="s">
        <v>236</v>
      </c>
      <c r="H15" s="29" t="s">
        <v>259</v>
      </c>
      <c r="I15" s="29" t="s">
        <v>260</v>
      </c>
      <c r="J15" s="61">
        <f>0/6</f>
        <v>0</v>
      </c>
      <c r="K15" s="62" t="s">
        <v>237</v>
      </c>
    </row>
    <row r="16" spans="1:11" x14ac:dyDescent="0.25">
      <c r="A16" s="29" t="s">
        <v>261</v>
      </c>
      <c r="B16" s="29" t="s">
        <v>262</v>
      </c>
      <c r="C16" s="61">
        <f>1/3</f>
        <v>0.33333333333333331</v>
      </c>
      <c r="D16" s="62" t="s">
        <v>235</v>
      </c>
      <c r="E16" s="63">
        <v>0.67</v>
      </c>
      <c r="F16" s="64" t="s">
        <v>236</v>
      </c>
      <c r="H16" s="29" t="s">
        <v>261</v>
      </c>
      <c r="I16" s="29" t="s">
        <v>262</v>
      </c>
      <c r="J16" s="61">
        <f>0/6</f>
        <v>0</v>
      </c>
      <c r="K16" s="62" t="s">
        <v>237</v>
      </c>
    </row>
    <row r="17" spans="1:15" x14ac:dyDescent="0.25">
      <c r="A17" s="66" t="s">
        <v>263</v>
      </c>
      <c r="B17" s="66" t="s">
        <v>264</v>
      </c>
      <c r="C17" s="67">
        <f>1/2</f>
        <v>0.5</v>
      </c>
      <c r="D17" s="68" t="s">
        <v>265</v>
      </c>
      <c r="E17" s="69">
        <v>0.5</v>
      </c>
      <c r="F17" s="70" t="s">
        <v>266</v>
      </c>
      <c r="H17" s="29" t="s">
        <v>263</v>
      </c>
      <c r="I17" s="29" t="s">
        <v>264</v>
      </c>
      <c r="J17" s="61">
        <f>0/6</f>
        <v>0</v>
      </c>
      <c r="K17" s="62" t="s">
        <v>237</v>
      </c>
    </row>
    <row r="18" spans="1:15" x14ac:dyDescent="0.25">
      <c r="A18" s="66" t="s">
        <v>267</v>
      </c>
      <c r="B18" s="66" t="s">
        <v>268</v>
      </c>
      <c r="C18" s="67">
        <f>2/3</f>
        <v>0.66666666666666663</v>
      </c>
      <c r="D18" s="68" t="s">
        <v>269</v>
      </c>
      <c r="E18" s="69">
        <v>0.33</v>
      </c>
      <c r="F18" s="70" t="s">
        <v>266</v>
      </c>
      <c r="H18" s="29" t="s">
        <v>267</v>
      </c>
      <c r="I18" s="29" t="s">
        <v>268</v>
      </c>
      <c r="J18" s="61">
        <f>2/6</f>
        <v>0.33333333333333331</v>
      </c>
      <c r="K18" s="62" t="s">
        <v>270</v>
      </c>
    </row>
    <row r="19" spans="1:15" x14ac:dyDescent="0.25">
      <c r="A19" s="29" t="s">
        <v>271</v>
      </c>
      <c r="B19" s="29" t="s">
        <v>272</v>
      </c>
      <c r="C19" s="71" t="s">
        <v>245</v>
      </c>
      <c r="D19" s="64" t="s">
        <v>245</v>
      </c>
      <c r="E19" s="71" t="s">
        <v>245</v>
      </c>
      <c r="F19" s="64" t="s">
        <v>245</v>
      </c>
      <c r="H19" s="29" t="s">
        <v>271</v>
      </c>
      <c r="I19" s="29" t="s">
        <v>272</v>
      </c>
      <c r="J19" s="61">
        <f>1/6</f>
        <v>0.16666666666666666</v>
      </c>
      <c r="K19" s="62" t="s">
        <v>256</v>
      </c>
    </row>
    <row r="20" spans="1:15" x14ac:dyDescent="0.25">
      <c r="A20" s="29" t="s">
        <v>273</v>
      </c>
      <c r="B20" s="29" t="s">
        <v>274</v>
      </c>
      <c r="C20" s="72">
        <f>0/2</f>
        <v>0</v>
      </c>
      <c r="D20" s="62" t="s">
        <v>230</v>
      </c>
      <c r="E20" s="63">
        <v>1</v>
      </c>
      <c r="F20" s="64" t="s">
        <v>231</v>
      </c>
      <c r="H20" s="29" t="s">
        <v>273</v>
      </c>
      <c r="I20" s="29" t="s">
        <v>274</v>
      </c>
      <c r="J20" s="61">
        <f>1/4</f>
        <v>0.25</v>
      </c>
      <c r="K20" s="62" t="s">
        <v>275</v>
      </c>
    </row>
    <row r="21" spans="1:15" x14ac:dyDescent="0.25">
      <c r="A21" s="29" t="s">
        <v>276</v>
      </c>
      <c r="B21" s="29" t="s">
        <v>277</v>
      </c>
      <c r="C21" s="61">
        <f>0/3</f>
        <v>0</v>
      </c>
      <c r="D21" s="62" t="s">
        <v>240</v>
      </c>
      <c r="E21" s="63">
        <v>1</v>
      </c>
      <c r="F21" s="64" t="s">
        <v>231</v>
      </c>
      <c r="H21" s="29" t="s">
        <v>276</v>
      </c>
      <c r="I21" s="29" t="s">
        <v>277</v>
      </c>
      <c r="J21" s="61">
        <f>2/6</f>
        <v>0.33333333333333331</v>
      </c>
      <c r="K21" s="62" t="s">
        <v>270</v>
      </c>
    </row>
    <row r="22" spans="1:15" x14ac:dyDescent="0.25">
      <c r="A22" s="66" t="s">
        <v>278</v>
      </c>
      <c r="B22" s="66" t="s">
        <v>279</v>
      </c>
      <c r="C22" s="67">
        <f>1/2</f>
        <v>0.5</v>
      </c>
      <c r="D22" s="68" t="s">
        <v>265</v>
      </c>
      <c r="E22" s="69">
        <v>0.5</v>
      </c>
      <c r="F22" s="70" t="s">
        <v>266</v>
      </c>
      <c r="H22" s="29" t="s">
        <v>278</v>
      </c>
      <c r="I22" s="29" t="s">
        <v>279</v>
      </c>
      <c r="J22" s="61">
        <f>0/6</f>
        <v>0</v>
      </c>
      <c r="K22" s="62" t="s">
        <v>237</v>
      </c>
    </row>
    <row r="23" spans="1:15" x14ac:dyDescent="0.25">
      <c r="A23" s="29" t="s">
        <v>280</v>
      </c>
      <c r="B23" s="29" t="s">
        <v>281</v>
      </c>
      <c r="C23" s="65" t="s">
        <v>245</v>
      </c>
      <c r="D23" s="64" t="s">
        <v>245</v>
      </c>
      <c r="E23" s="71" t="s">
        <v>245</v>
      </c>
      <c r="F23" s="64" t="s">
        <v>245</v>
      </c>
      <c r="H23" s="29" t="s">
        <v>280</v>
      </c>
      <c r="I23" s="29" t="s">
        <v>281</v>
      </c>
      <c r="J23" s="65" t="s">
        <v>245</v>
      </c>
      <c r="K23" s="64" t="s">
        <v>245</v>
      </c>
    </row>
    <row r="24" spans="1:15" x14ac:dyDescent="0.25">
      <c r="A24" s="66" t="s">
        <v>163</v>
      </c>
      <c r="B24" s="66" t="s">
        <v>282</v>
      </c>
      <c r="C24" s="67">
        <f>2/2</f>
        <v>1</v>
      </c>
      <c r="D24" s="68" t="s">
        <v>283</v>
      </c>
      <c r="E24" s="69">
        <v>0</v>
      </c>
      <c r="F24" s="70" t="s">
        <v>266</v>
      </c>
      <c r="H24" s="29" t="s">
        <v>163</v>
      </c>
      <c r="I24" s="29" t="s">
        <v>282</v>
      </c>
      <c r="J24" s="61">
        <f>0/6</f>
        <v>0</v>
      </c>
      <c r="K24" s="62" t="s">
        <v>237</v>
      </c>
    </row>
    <row r="25" spans="1:15" x14ac:dyDescent="0.25">
      <c r="A25" s="66" t="s">
        <v>164</v>
      </c>
      <c r="B25" s="66" t="s">
        <v>284</v>
      </c>
      <c r="C25" s="67">
        <f>3/3</f>
        <v>1</v>
      </c>
      <c r="D25" s="68" t="s">
        <v>285</v>
      </c>
      <c r="E25" s="69">
        <v>0</v>
      </c>
      <c r="F25" s="70" t="s">
        <v>266</v>
      </c>
      <c r="H25" s="29" t="s">
        <v>164</v>
      </c>
      <c r="I25" s="29" t="s">
        <v>284</v>
      </c>
      <c r="J25" s="61">
        <f>1/6</f>
        <v>0.16666666666666666</v>
      </c>
      <c r="K25" s="62" t="s">
        <v>256</v>
      </c>
    </row>
    <row r="26" spans="1:15" x14ac:dyDescent="0.25">
      <c r="A26" s="29" t="s">
        <v>165</v>
      </c>
      <c r="B26" s="29" t="s">
        <v>286</v>
      </c>
      <c r="C26" s="61">
        <f>2/3</f>
        <v>0.66666666666666663</v>
      </c>
      <c r="D26" s="62" t="s">
        <v>269</v>
      </c>
      <c r="E26" s="63">
        <v>0.33</v>
      </c>
      <c r="F26" s="64" t="s">
        <v>236</v>
      </c>
      <c r="H26" s="29" t="s">
        <v>165</v>
      </c>
      <c r="I26" s="29" t="s">
        <v>286</v>
      </c>
      <c r="J26" s="61">
        <f>1/6</f>
        <v>0.16666666666666666</v>
      </c>
      <c r="K26" s="62" t="s">
        <v>256</v>
      </c>
    </row>
    <row r="28" spans="1:15" x14ac:dyDescent="0.25">
      <c r="B28" t="s">
        <v>287</v>
      </c>
      <c r="L28" t="s">
        <v>288</v>
      </c>
    </row>
    <row r="30" spans="1:15" x14ac:dyDescent="0.25">
      <c r="L30" s="73" t="s">
        <v>261</v>
      </c>
      <c r="M30" s="73" t="s">
        <v>289</v>
      </c>
      <c r="N30" s="73" t="s">
        <v>290</v>
      </c>
      <c r="O30" s="73" t="s">
        <v>291</v>
      </c>
    </row>
    <row r="31" spans="1:15" x14ac:dyDescent="0.25">
      <c r="L31" s="74" t="s">
        <v>292</v>
      </c>
      <c r="M31" s="75">
        <v>12.4</v>
      </c>
      <c r="N31" s="75">
        <v>672.9</v>
      </c>
      <c r="O31" s="76">
        <v>0.154</v>
      </c>
    </row>
    <row r="32" spans="1:15" x14ac:dyDescent="0.25">
      <c r="L32" s="74" t="s">
        <v>293</v>
      </c>
      <c r="M32" s="75">
        <v>24.3</v>
      </c>
      <c r="N32" s="75">
        <v>2419.1999999999998</v>
      </c>
      <c r="O32" s="29">
        <v>0.18099999999999999</v>
      </c>
    </row>
    <row r="33" spans="12:15" x14ac:dyDescent="0.25">
      <c r="L33" s="74" t="s">
        <v>294</v>
      </c>
      <c r="M33" s="75">
        <v>4.7</v>
      </c>
      <c r="N33" s="75">
        <v>24.3</v>
      </c>
      <c r="O33" s="29">
        <v>0.126</v>
      </c>
    </row>
    <row r="34" spans="12:15" x14ac:dyDescent="0.25">
      <c r="L34" s="74" t="s">
        <v>295</v>
      </c>
      <c r="M34" s="75">
        <v>10.6</v>
      </c>
      <c r="N34" s="75">
        <v>376</v>
      </c>
      <c r="O34" s="29">
        <v>0.156</v>
      </c>
    </row>
    <row r="35" spans="12:15" x14ac:dyDescent="0.25">
      <c r="L35" s="74" t="s">
        <v>296</v>
      </c>
      <c r="M35" s="75">
        <f>M32-M33</f>
        <v>19.600000000000001</v>
      </c>
      <c r="N35" s="75">
        <f>N32-N33</f>
        <v>2394.8999999999996</v>
      </c>
      <c r="O35" s="29">
        <f>O32-O33</f>
        <v>5.4999999999999993E-2</v>
      </c>
    </row>
  </sheetData>
  <mergeCells count="2">
    <mergeCell ref="A2:F2"/>
    <mergeCell ref="H2:K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762B4-6217-4945-9FD0-E9AFE029B17D}">
  <dimension ref="A1:I38"/>
  <sheetViews>
    <sheetView workbookViewId="0">
      <selection activeCell="H49" sqref="H49:H53"/>
    </sheetView>
  </sheetViews>
  <sheetFormatPr defaultRowHeight="15" x14ac:dyDescent="0.25"/>
  <cols>
    <col min="1" max="1" width="26.5703125" customWidth="1"/>
    <col min="2" max="2" width="27.140625" customWidth="1"/>
    <col min="3" max="3" width="39.7109375" customWidth="1"/>
    <col min="4" max="4" width="28.28515625" customWidth="1"/>
    <col min="5" max="5" width="34" customWidth="1"/>
    <col min="6" max="6" width="28.85546875" customWidth="1"/>
    <col min="7" max="7" width="47.28515625" customWidth="1"/>
    <col min="8" max="8" width="101.140625" customWidth="1"/>
    <col min="9" max="9" width="54.28515625" customWidth="1"/>
  </cols>
  <sheetData>
    <row r="1" spans="1:9" ht="24" thickBot="1" x14ac:dyDescent="0.3">
      <c r="A1" s="15" t="s">
        <v>93</v>
      </c>
      <c r="B1" s="16"/>
      <c r="C1" s="16"/>
      <c r="D1" s="16"/>
      <c r="E1" s="16"/>
      <c r="F1" s="16"/>
      <c r="G1" s="16"/>
      <c r="H1" s="16"/>
      <c r="I1" s="17"/>
    </row>
    <row r="2" spans="1:9" ht="16.5" thickTop="1" x14ac:dyDescent="0.25">
      <c r="A2" s="1" t="s">
        <v>1</v>
      </c>
      <c r="B2" s="2" t="s">
        <v>2</v>
      </c>
      <c r="C2" s="2" t="s">
        <v>3</v>
      </c>
      <c r="D2" s="2" t="s">
        <v>4</v>
      </c>
      <c r="E2" s="2" t="s">
        <v>5</v>
      </c>
      <c r="F2" s="2" t="s">
        <v>6</v>
      </c>
      <c r="G2" s="2" t="s">
        <v>7</v>
      </c>
      <c r="H2" s="2" t="s">
        <v>8</v>
      </c>
      <c r="I2" s="2" t="s">
        <v>9</v>
      </c>
    </row>
    <row r="3" spans="1:9" ht="36.75" thickBot="1" x14ac:dyDescent="0.3">
      <c r="A3" s="3" t="s">
        <v>10</v>
      </c>
      <c r="B3" s="4" t="s">
        <v>11</v>
      </c>
      <c r="C3" s="4" t="s">
        <v>12</v>
      </c>
      <c r="D3" s="4" t="s">
        <v>94</v>
      </c>
      <c r="E3" s="4" t="s">
        <v>14</v>
      </c>
      <c r="F3" s="4" t="s">
        <v>15</v>
      </c>
      <c r="G3" s="4" t="s">
        <v>16</v>
      </c>
      <c r="H3" s="4" t="s">
        <v>16</v>
      </c>
      <c r="I3" s="4" t="s">
        <v>17</v>
      </c>
    </row>
    <row r="4" spans="1:9" ht="15.75" thickTop="1" x14ac:dyDescent="0.25">
      <c r="A4" s="30" t="s">
        <v>95</v>
      </c>
      <c r="B4" s="31" t="s">
        <v>96</v>
      </c>
      <c r="C4" s="31" t="s">
        <v>97</v>
      </c>
      <c r="D4" s="31" t="s">
        <v>57</v>
      </c>
      <c r="E4" s="31" t="s">
        <v>98</v>
      </c>
      <c r="F4" s="31" t="s">
        <v>99</v>
      </c>
      <c r="G4" s="31" t="s">
        <v>100</v>
      </c>
      <c r="H4" s="18" t="s">
        <v>101</v>
      </c>
      <c r="I4" s="32" t="s">
        <v>25</v>
      </c>
    </row>
    <row r="5" spans="1:9" x14ac:dyDescent="0.25">
      <c r="A5" s="33"/>
      <c r="B5" s="34"/>
      <c r="C5" s="34"/>
      <c r="D5" s="34"/>
      <c r="E5" s="34"/>
      <c r="F5" s="34"/>
      <c r="G5" s="34"/>
      <c r="H5" s="13"/>
      <c r="I5" s="32" t="s">
        <v>26</v>
      </c>
    </row>
    <row r="6" spans="1:9" x14ac:dyDescent="0.25">
      <c r="A6" s="33"/>
      <c r="B6" s="34"/>
      <c r="C6" s="34"/>
      <c r="D6" s="34"/>
      <c r="E6" s="34"/>
      <c r="F6" s="34"/>
      <c r="G6" s="34"/>
      <c r="H6" s="13"/>
      <c r="I6" s="32" t="s">
        <v>27</v>
      </c>
    </row>
    <row r="7" spans="1:9" x14ac:dyDescent="0.25">
      <c r="A7" s="33"/>
      <c r="B7" s="34"/>
      <c r="C7" s="34"/>
      <c r="D7" s="34"/>
      <c r="E7" s="34"/>
      <c r="F7" s="34"/>
      <c r="G7" s="34"/>
      <c r="H7" s="13"/>
      <c r="I7" s="32" t="s">
        <v>28</v>
      </c>
    </row>
    <row r="8" spans="1:9" ht="15.75" thickBot="1" x14ac:dyDescent="0.3">
      <c r="A8" s="33"/>
      <c r="B8" s="35"/>
      <c r="C8" s="35"/>
      <c r="D8" s="35"/>
      <c r="E8" s="35"/>
      <c r="F8" s="35"/>
      <c r="G8" s="35"/>
      <c r="H8" s="14"/>
      <c r="I8" s="36" t="s">
        <v>29</v>
      </c>
    </row>
    <row r="9" spans="1:9" x14ac:dyDescent="0.25">
      <c r="A9" s="33"/>
      <c r="B9" s="37" t="s">
        <v>102</v>
      </c>
      <c r="C9" s="37" t="s">
        <v>103</v>
      </c>
      <c r="D9" s="37" t="s">
        <v>104</v>
      </c>
      <c r="E9" s="37" t="s">
        <v>105</v>
      </c>
      <c r="F9" s="37" t="s">
        <v>106</v>
      </c>
      <c r="G9" s="37" t="s">
        <v>107</v>
      </c>
      <c r="H9" s="12" t="s">
        <v>90</v>
      </c>
      <c r="I9" s="32" t="s">
        <v>25</v>
      </c>
    </row>
    <row r="10" spans="1:9" x14ac:dyDescent="0.25">
      <c r="A10" s="33"/>
      <c r="B10" s="34"/>
      <c r="C10" s="34"/>
      <c r="D10" s="34"/>
      <c r="E10" s="34"/>
      <c r="F10" s="34"/>
      <c r="G10" s="34"/>
      <c r="H10" s="13"/>
      <c r="I10" s="32" t="s">
        <v>26</v>
      </c>
    </row>
    <row r="11" spans="1:9" x14ac:dyDescent="0.25">
      <c r="A11" s="33"/>
      <c r="B11" s="34"/>
      <c r="C11" s="34"/>
      <c r="D11" s="34"/>
      <c r="E11" s="34"/>
      <c r="F11" s="34"/>
      <c r="G11" s="34"/>
      <c r="H11" s="13"/>
      <c r="I11" s="32" t="s">
        <v>27</v>
      </c>
    </row>
    <row r="12" spans="1:9" x14ac:dyDescent="0.25">
      <c r="A12" s="33"/>
      <c r="B12" s="34"/>
      <c r="C12" s="34"/>
      <c r="D12" s="34"/>
      <c r="E12" s="34"/>
      <c r="F12" s="34"/>
      <c r="G12" s="34"/>
      <c r="H12" s="13"/>
      <c r="I12" s="32" t="s">
        <v>28</v>
      </c>
    </row>
    <row r="13" spans="1:9" ht="15.75" thickBot="1" x14ac:dyDescent="0.3">
      <c r="A13" s="33"/>
      <c r="B13" s="35"/>
      <c r="C13" s="35"/>
      <c r="D13" s="35"/>
      <c r="E13" s="35"/>
      <c r="F13" s="35"/>
      <c r="G13" s="35"/>
      <c r="H13" s="14"/>
      <c r="I13" s="36" t="s">
        <v>29</v>
      </c>
    </row>
    <row r="14" spans="1:9" x14ac:dyDescent="0.25">
      <c r="A14" s="33"/>
      <c r="B14" s="37" t="s">
        <v>108</v>
      </c>
      <c r="C14" s="37" t="s">
        <v>109</v>
      </c>
      <c r="D14" s="37" t="s">
        <v>110</v>
      </c>
      <c r="E14" s="37" t="s">
        <v>111</v>
      </c>
      <c r="F14" s="37" t="s">
        <v>112</v>
      </c>
      <c r="G14" s="37" t="s">
        <v>113</v>
      </c>
      <c r="H14" s="12" t="s">
        <v>114</v>
      </c>
      <c r="I14" s="32" t="s">
        <v>25</v>
      </c>
    </row>
    <row r="15" spans="1:9" x14ac:dyDescent="0.25">
      <c r="A15" s="33"/>
      <c r="B15" s="34"/>
      <c r="C15" s="34"/>
      <c r="D15" s="34"/>
      <c r="E15" s="34"/>
      <c r="F15" s="34"/>
      <c r="G15" s="34"/>
      <c r="H15" s="13"/>
      <c r="I15" s="32" t="s">
        <v>26</v>
      </c>
    </row>
    <row r="16" spans="1:9" x14ac:dyDescent="0.25">
      <c r="A16" s="33"/>
      <c r="B16" s="34"/>
      <c r="C16" s="34"/>
      <c r="D16" s="34"/>
      <c r="E16" s="34"/>
      <c r="F16" s="34"/>
      <c r="G16" s="34"/>
      <c r="H16" s="13"/>
      <c r="I16" s="32" t="s">
        <v>27</v>
      </c>
    </row>
    <row r="17" spans="1:9" x14ac:dyDescent="0.25">
      <c r="A17" s="33"/>
      <c r="B17" s="34"/>
      <c r="C17" s="34"/>
      <c r="D17" s="34"/>
      <c r="E17" s="34"/>
      <c r="F17" s="34"/>
      <c r="G17" s="34"/>
      <c r="H17" s="13"/>
      <c r="I17" s="32" t="s">
        <v>28</v>
      </c>
    </row>
    <row r="18" spans="1:9" ht="15.75" thickBot="1" x14ac:dyDescent="0.3">
      <c r="A18" s="33"/>
      <c r="B18" s="35"/>
      <c r="C18" s="35"/>
      <c r="D18" s="35"/>
      <c r="E18" s="35"/>
      <c r="F18" s="35"/>
      <c r="G18" s="35"/>
      <c r="H18" s="14"/>
      <c r="I18" s="36" t="s">
        <v>29</v>
      </c>
    </row>
    <row r="19" spans="1:9" x14ac:dyDescent="0.25">
      <c r="A19" s="33"/>
      <c r="B19" s="37" t="s">
        <v>115</v>
      </c>
      <c r="C19" s="37" t="s">
        <v>116</v>
      </c>
      <c r="D19" s="37" t="s">
        <v>117</v>
      </c>
      <c r="E19" s="37" t="s">
        <v>118</v>
      </c>
      <c r="F19" s="37" t="s">
        <v>112</v>
      </c>
      <c r="G19" s="37" t="s">
        <v>119</v>
      </c>
      <c r="H19" s="12" t="s">
        <v>120</v>
      </c>
      <c r="I19" s="32" t="s">
        <v>25</v>
      </c>
    </row>
    <row r="20" spans="1:9" x14ac:dyDescent="0.25">
      <c r="A20" s="33"/>
      <c r="B20" s="34"/>
      <c r="C20" s="34"/>
      <c r="D20" s="34"/>
      <c r="E20" s="34"/>
      <c r="F20" s="34"/>
      <c r="G20" s="34"/>
      <c r="H20" s="13"/>
      <c r="I20" s="32" t="s">
        <v>26</v>
      </c>
    </row>
    <row r="21" spans="1:9" x14ac:dyDescent="0.25">
      <c r="A21" s="33"/>
      <c r="B21" s="34"/>
      <c r="C21" s="34"/>
      <c r="D21" s="34"/>
      <c r="E21" s="34"/>
      <c r="F21" s="34"/>
      <c r="G21" s="34"/>
      <c r="H21" s="13"/>
      <c r="I21" s="32" t="s">
        <v>27</v>
      </c>
    </row>
    <row r="22" spans="1:9" x14ac:dyDescent="0.25">
      <c r="A22" s="33"/>
      <c r="B22" s="34"/>
      <c r="C22" s="34"/>
      <c r="D22" s="34"/>
      <c r="E22" s="34"/>
      <c r="F22" s="34"/>
      <c r="G22" s="34"/>
      <c r="H22" s="13"/>
      <c r="I22" s="32" t="s">
        <v>28</v>
      </c>
    </row>
    <row r="23" spans="1:9" ht="15.75" thickBot="1" x14ac:dyDescent="0.3">
      <c r="A23" s="33"/>
      <c r="B23" s="35"/>
      <c r="C23" s="35"/>
      <c r="D23" s="35"/>
      <c r="E23" s="35"/>
      <c r="F23" s="35"/>
      <c r="G23" s="35"/>
      <c r="H23" s="14"/>
      <c r="I23" s="36" t="s">
        <v>29</v>
      </c>
    </row>
    <row r="24" spans="1:9" x14ac:dyDescent="0.25">
      <c r="A24" s="33"/>
      <c r="B24" s="37" t="s">
        <v>121</v>
      </c>
      <c r="C24" s="37" t="s">
        <v>122</v>
      </c>
      <c r="D24" s="37" t="s">
        <v>123</v>
      </c>
      <c r="E24" s="37" t="s">
        <v>124</v>
      </c>
      <c r="F24" s="37" t="s">
        <v>125</v>
      </c>
      <c r="G24" s="37" t="s">
        <v>126</v>
      </c>
      <c r="H24" s="12" t="s">
        <v>127</v>
      </c>
      <c r="I24" s="32" t="s">
        <v>25</v>
      </c>
    </row>
    <row r="25" spans="1:9" x14ac:dyDescent="0.25">
      <c r="A25" s="33"/>
      <c r="B25" s="34"/>
      <c r="C25" s="34"/>
      <c r="D25" s="34"/>
      <c r="E25" s="34"/>
      <c r="F25" s="34"/>
      <c r="G25" s="34"/>
      <c r="H25" s="13"/>
      <c r="I25" s="32" t="s">
        <v>26</v>
      </c>
    </row>
    <row r="26" spans="1:9" x14ac:dyDescent="0.25">
      <c r="A26" s="33"/>
      <c r="B26" s="34"/>
      <c r="C26" s="34"/>
      <c r="D26" s="34"/>
      <c r="E26" s="34"/>
      <c r="F26" s="34"/>
      <c r="G26" s="34"/>
      <c r="H26" s="13"/>
      <c r="I26" s="32" t="s">
        <v>27</v>
      </c>
    </row>
    <row r="27" spans="1:9" x14ac:dyDescent="0.25">
      <c r="A27" s="33"/>
      <c r="B27" s="34"/>
      <c r="C27" s="34"/>
      <c r="D27" s="34"/>
      <c r="E27" s="34"/>
      <c r="F27" s="34"/>
      <c r="G27" s="34"/>
      <c r="H27" s="13"/>
      <c r="I27" s="32" t="s">
        <v>28</v>
      </c>
    </row>
    <row r="28" spans="1:9" ht="15.75" thickBot="1" x14ac:dyDescent="0.3">
      <c r="A28" s="38"/>
      <c r="B28" s="35"/>
      <c r="C28" s="35"/>
      <c r="D28" s="35"/>
      <c r="E28" s="35"/>
      <c r="F28" s="35"/>
      <c r="G28" s="35"/>
      <c r="H28" s="14"/>
      <c r="I28" s="36" t="s">
        <v>29</v>
      </c>
    </row>
    <row r="29" spans="1:9" x14ac:dyDescent="0.25">
      <c r="A29" s="22" t="s">
        <v>128</v>
      </c>
      <c r="B29" s="12" t="s">
        <v>129</v>
      </c>
      <c r="C29" s="12" t="s">
        <v>130</v>
      </c>
      <c r="D29" s="12" t="s">
        <v>131</v>
      </c>
      <c r="E29" s="12" t="s">
        <v>132</v>
      </c>
      <c r="F29" s="12" t="s">
        <v>133</v>
      </c>
      <c r="G29" s="12" t="s">
        <v>134</v>
      </c>
      <c r="H29" s="12"/>
      <c r="I29" s="5" t="s">
        <v>25</v>
      </c>
    </row>
    <row r="30" spans="1:9" x14ac:dyDescent="0.25">
      <c r="A30" s="23"/>
      <c r="B30" s="13"/>
      <c r="C30" s="13"/>
      <c r="D30" s="13"/>
      <c r="E30" s="13"/>
      <c r="F30" s="13"/>
      <c r="G30" s="13"/>
      <c r="H30" s="13"/>
      <c r="I30" s="5" t="s">
        <v>26</v>
      </c>
    </row>
    <row r="31" spans="1:9" x14ac:dyDescent="0.25">
      <c r="A31" s="23"/>
      <c r="B31" s="13"/>
      <c r="C31" s="13"/>
      <c r="D31" s="13"/>
      <c r="E31" s="13"/>
      <c r="F31" s="13"/>
      <c r="G31" s="13"/>
      <c r="H31" s="13"/>
      <c r="I31" s="5" t="s">
        <v>27</v>
      </c>
    </row>
    <row r="32" spans="1:9" x14ac:dyDescent="0.25">
      <c r="A32" s="23"/>
      <c r="B32" s="13"/>
      <c r="C32" s="13"/>
      <c r="D32" s="13"/>
      <c r="E32" s="13"/>
      <c r="F32" s="13"/>
      <c r="G32" s="13"/>
      <c r="H32" s="13"/>
      <c r="I32" s="5" t="s">
        <v>28</v>
      </c>
    </row>
    <row r="33" spans="1:9" ht="15.75" thickBot="1" x14ac:dyDescent="0.3">
      <c r="A33" s="24"/>
      <c r="B33" s="14"/>
      <c r="C33" s="14"/>
      <c r="D33" s="14"/>
      <c r="E33" s="14"/>
      <c r="F33" s="14"/>
      <c r="G33" s="14"/>
      <c r="H33" s="14"/>
      <c r="I33" s="6" t="s">
        <v>29</v>
      </c>
    </row>
    <row r="34" spans="1:9" x14ac:dyDescent="0.25">
      <c r="A34" s="37" t="s">
        <v>72</v>
      </c>
      <c r="B34" s="37"/>
      <c r="C34" s="37" t="s">
        <v>135</v>
      </c>
      <c r="D34" s="37" t="s">
        <v>136</v>
      </c>
      <c r="E34" s="37" t="s">
        <v>75</v>
      </c>
      <c r="F34" s="37" t="s">
        <v>76</v>
      </c>
      <c r="G34" s="37" t="s">
        <v>77</v>
      </c>
      <c r="H34" s="12" t="s">
        <v>137</v>
      </c>
      <c r="I34" s="32" t="s">
        <v>25</v>
      </c>
    </row>
    <row r="35" spans="1:9" x14ac:dyDescent="0.25">
      <c r="A35" s="34"/>
      <c r="B35" s="34"/>
      <c r="C35" s="34"/>
      <c r="D35" s="34"/>
      <c r="E35" s="34"/>
      <c r="F35" s="34"/>
      <c r="G35" s="34"/>
      <c r="H35" s="13"/>
      <c r="I35" s="32" t="s">
        <v>26</v>
      </c>
    </row>
    <row r="36" spans="1:9" x14ac:dyDescent="0.25">
      <c r="A36" s="34"/>
      <c r="B36" s="34"/>
      <c r="C36" s="34"/>
      <c r="D36" s="34"/>
      <c r="E36" s="34"/>
      <c r="F36" s="34"/>
      <c r="G36" s="34"/>
      <c r="H36" s="13"/>
      <c r="I36" s="32" t="s">
        <v>27</v>
      </c>
    </row>
    <row r="37" spans="1:9" x14ac:dyDescent="0.25">
      <c r="A37" s="34"/>
      <c r="B37" s="34"/>
      <c r="C37" s="34"/>
      <c r="D37" s="34"/>
      <c r="E37" s="34"/>
      <c r="F37" s="34"/>
      <c r="G37" s="34"/>
      <c r="H37" s="13"/>
      <c r="I37" s="32" t="s">
        <v>28</v>
      </c>
    </row>
    <row r="38" spans="1:9" ht="15.75" thickBot="1" x14ac:dyDescent="0.3">
      <c r="A38" s="35"/>
      <c r="B38" s="35"/>
      <c r="C38" s="35"/>
      <c r="D38" s="35"/>
      <c r="E38" s="35"/>
      <c r="F38" s="35"/>
      <c r="G38" s="35"/>
      <c r="H38" s="14"/>
      <c r="I38" s="36" t="s">
        <v>29</v>
      </c>
    </row>
  </sheetData>
  <mergeCells count="53">
    <mergeCell ref="G29:G33"/>
    <mergeCell ref="H29:H33"/>
    <mergeCell ref="A34:A38"/>
    <mergeCell ref="B34:B38"/>
    <mergeCell ref="C34:C38"/>
    <mergeCell ref="D34:D38"/>
    <mergeCell ref="E34:E38"/>
    <mergeCell ref="F34:F38"/>
    <mergeCell ref="G34:G38"/>
    <mergeCell ref="H34:H38"/>
    <mergeCell ref="A29:A33"/>
    <mergeCell ref="B29:B33"/>
    <mergeCell ref="C29:C33"/>
    <mergeCell ref="D29:D33"/>
    <mergeCell ref="E29:E33"/>
    <mergeCell ref="F29:F33"/>
    <mergeCell ref="H19:H23"/>
    <mergeCell ref="B24:B28"/>
    <mergeCell ref="C24:C28"/>
    <mergeCell ref="D24:D28"/>
    <mergeCell ref="E24:E28"/>
    <mergeCell ref="F24:F28"/>
    <mergeCell ref="G24:G28"/>
    <mergeCell ref="H24:H28"/>
    <mergeCell ref="B19:B23"/>
    <mergeCell ref="C19:C23"/>
    <mergeCell ref="D19:D23"/>
    <mergeCell ref="E19:E23"/>
    <mergeCell ref="F19:F23"/>
    <mergeCell ref="G19:G23"/>
    <mergeCell ref="H9:H13"/>
    <mergeCell ref="B14:B18"/>
    <mergeCell ref="C14:C18"/>
    <mergeCell ref="D14:D18"/>
    <mergeCell ref="E14:E18"/>
    <mergeCell ref="F14:F18"/>
    <mergeCell ref="G14:G18"/>
    <mergeCell ref="H14:H18"/>
    <mergeCell ref="B9:B13"/>
    <mergeCell ref="C9:C13"/>
    <mergeCell ref="D9:D13"/>
    <mergeCell ref="E9:E13"/>
    <mergeCell ref="F9:F13"/>
    <mergeCell ref="G9:G13"/>
    <mergeCell ref="A1:I1"/>
    <mergeCell ref="A4:A28"/>
    <mergeCell ref="B4:B8"/>
    <mergeCell ref="C4:C8"/>
    <mergeCell ref="D4:D8"/>
    <mergeCell ref="E4:E8"/>
    <mergeCell ref="F4:F8"/>
    <mergeCell ref="G4:G8"/>
    <mergeCell ref="H4:H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497F-2E6B-42FB-AC16-075F14F69E07}">
  <dimension ref="A1:I54"/>
  <sheetViews>
    <sheetView workbookViewId="0">
      <selection activeCell="G9" sqref="G9:G13"/>
    </sheetView>
  </sheetViews>
  <sheetFormatPr defaultRowHeight="15" x14ac:dyDescent="0.25"/>
  <cols>
    <col min="1" max="1" width="27.7109375" customWidth="1"/>
    <col min="2" max="2" width="26" customWidth="1"/>
    <col min="3" max="3" width="42.42578125" customWidth="1"/>
    <col min="4" max="4" width="20.42578125" customWidth="1"/>
    <col min="5" max="5" width="30.7109375" customWidth="1"/>
    <col min="6" max="6" width="18.42578125" customWidth="1"/>
    <col min="7" max="7" width="39" customWidth="1"/>
    <col min="8" max="8" width="123.140625" customWidth="1"/>
    <col min="9" max="9" width="28.28515625" customWidth="1"/>
  </cols>
  <sheetData>
    <row r="1" spans="1:9" ht="24" thickBot="1" x14ac:dyDescent="0.3">
      <c r="A1" s="15" t="s">
        <v>166</v>
      </c>
      <c r="B1" s="16"/>
      <c r="C1" s="16"/>
      <c r="D1" s="16"/>
      <c r="E1" s="16"/>
      <c r="F1" s="16"/>
      <c r="G1" s="16"/>
      <c r="H1" s="16"/>
      <c r="I1" s="17"/>
    </row>
    <row r="2" spans="1:9" ht="16.5" thickTop="1" x14ac:dyDescent="0.25">
      <c r="A2" s="1" t="s">
        <v>1</v>
      </c>
      <c r="B2" s="2" t="s">
        <v>2</v>
      </c>
      <c r="C2" s="2" t="s">
        <v>3</v>
      </c>
      <c r="D2" s="2" t="s">
        <v>4</v>
      </c>
      <c r="E2" s="2" t="s">
        <v>5</v>
      </c>
      <c r="F2" s="2" t="s">
        <v>6</v>
      </c>
      <c r="G2" s="2" t="s">
        <v>7</v>
      </c>
      <c r="H2" s="2" t="s">
        <v>8</v>
      </c>
      <c r="I2" s="2" t="s">
        <v>9</v>
      </c>
    </row>
    <row r="3" spans="1:9" ht="57" customHeight="1" thickBot="1" x14ac:dyDescent="0.3">
      <c r="A3" s="3" t="s">
        <v>10</v>
      </c>
      <c r="B3" s="4" t="s">
        <v>11</v>
      </c>
      <c r="C3" s="4" t="s">
        <v>12</v>
      </c>
      <c r="D3" s="4" t="s">
        <v>13</v>
      </c>
      <c r="E3" s="4" t="s">
        <v>14</v>
      </c>
      <c r="F3" s="4" t="s">
        <v>15</v>
      </c>
      <c r="G3" s="4" t="s">
        <v>16</v>
      </c>
      <c r="H3" s="4" t="s">
        <v>16</v>
      </c>
      <c r="I3" s="4" t="s">
        <v>17</v>
      </c>
    </row>
    <row r="4" spans="1:9" ht="15.75" thickTop="1" x14ac:dyDescent="0.25">
      <c r="A4" s="31" t="s">
        <v>167</v>
      </c>
      <c r="B4" s="31" t="s">
        <v>168</v>
      </c>
      <c r="C4" s="31" t="s">
        <v>169</v>
      </c>
      <c r="D4" s="31" t="s">
        <v>170</v>
      </c>
      <c r="E4" s="31" t="s">
        <v>171</v>
      </c>
      <c r="F4" s="31" t="s">
        <v>112</v>
      </c>
      <c r="G4" s="31" t="s">
        <v>172</v>
      </c>
      <c r="H4" s="31" t="s">
        <v>173</v>
      </c>
      <c r="I4" s="32" t="s">
        <v>25</v>
      </c>
    </row>
    <row r="5" spans="1:9" x14ac:dyDescent="0.25">
      <c r="A5" s="34"/>
      <c r="B5" s="34"/>
      <c r="C5" s="34"/>
      <c r="D5" s="34"/>
      <c r="E5" s="34"/>
      <c r="F5" s="34"/>
      <c r="G5" s="34"/>
      <c r="H5" s="13"/>
      <c r="I5" s="32" t="s">
        <v>26</v>
      </c>
    </row>
    <row r="6" spans="1:9" x14ac:dyDescent="0.25">
      <c r="A6" s="34"/>
      <c r="B6" s="34"/>
      <c r="C6" s="34"/>
      <c r="D6" s="34"/>
      <c r="E6" s="34"/>
      <c r="F6" s="34"/>
      <c r="G6" s="34"/>
      <c r="H6" s="13"/>
      <c r="I6" s="32" t="s">
        <v>27</v>
      </c>
    </row>
    <row r="7" spans="1:9" x14ac:dyDescent="0.25">
      <c r="A7" s="34"/>
      <c r="B7" s="34"/>
      <c r="C7" s="34"/>
      <c r="D7" s="34"/>
      <c r="E7" s="34"/>
      <c r="F7" s="34"/>
      <c r="G7" s="34"/>
      <c r="H7" s="13"/>
      <c r="I7" s="32" t="s">
        <v>28</v>
      </c>
    </row>
    <row r="8" spans="1:9" ht="51.75" customHeight="1" thickBot="1" x14ac:dyDescent="0.3">
      <c r="A8" s="35"/>
      <c r="B8" s="35"/>
      <c r="C8" s="35"/>
      <c r="D8" s="35"/>
      <c r="E8" s="35"/>
      <c r="F8" s="35"/>
      <c r="G8" s="35"/>
      <c r="H8" s="14"/>
      <c r="I8" s="36" t="s">
        <v>29</v>
      </c>
    </row>
    <row r="9" spans="1:9" x14ac:dyDescent="0.25">
      <c r="A9" s="37"/>
      <c r="B9" s="49"/>
      <c r="C9" s="37" t="s">
        <v>174</v>
      </c>
      <c r="D9" s="37" t="s">
        <v>175</v>
      </c>
      <c r="E9" s="37" t="s">
        <v>176</v>
      </c>
      <c r="F9" s="37" t="s">
        <v>23</v>
      </c>
      <c r="G9" s="37" t="s">
        <v>177</v>
      </c>
      <c r="H9" s="37" t="s">
        <v>178</v>
      </c>
      <c r="I9" s="32" t="s">
        <v>25</v>
      </c>
    </row>
    <row r="10" spans="1:9" x14ac:dyDescent="0.25">
      <c r="A10" s="34"/>
      <c r="B10" s="50"/>
      <c r="C10" s="34"/>
      <c r="D10" s="34"/>
      <c r="E10" s="34"/>
      <c r="F10" s="34"/>
      <c r="G10" s="34"/>
      <c r="H10" s="34"/>
      <c r="I10" s="32" t="s">
        <v>26</v>
      </c>
    </row>
    <row r="11" spans="1:9" x14ac:dyDescent="0.25">
      <c r="A11" s="34"/>
      <c r="B11" s="50"/>
      <c r="C11" s="34"/>
      <c r="D11" s="34"/>
      <c r="E11" s="34"/>
      <c r="F11" s="34"/>
      <c r="G11" s="34"/>
      <c r="H11" s="34"/>
      <c r="I11" s="32" t="s">
        <v>27</v>
      </c>
    </row>
    <row r="12" spans="1:9" x14ac:dyDescent="0.25">
      <c r="A12" s="34"/>
      <c r="B12" s="50"/>
      <c r="C12" s="34"/>
      <c r="D12" s="34"/>
      <c r="E12" s="34"/>
      <c r="F12" s="34"/>
      <c r="G12" s="34"/>
      <c r="H12" s="34"/>
      <c r="I12" s="32" t="s">
        <v>28</v>
      </c>
    </row>
    <row r="13" spans="1:9" ht="102.75" customHeight="1" thickBot="1" x14ac:dyDescent="0.3">
      <c r="A13" s="35"/>
      <c r="B13" s="51"/>
      <c r="C13" s="35"/>
      <c r="D13" s="35"/>
      <c r="E13" s="35"/>
      <c r="F13" s="35"/>
      <c r="G13" s="35"/>
      <c r="H13" s="35"/>
      <c r="I13" s="36" t="s">
        <v>29</v>
      </c>
    </row>
    <row r="14" spans="1:9" x14ac:dyDescent="0.25">
      <c r="A14" s="37"/>
      <c r="B14" s="49"/>
      <c r="C14" s="37" t="s">
        <v>179</v>
      </c>
      <c r="D14" s="37" t="s">
        <v>180</v>
      </c>
      <c r="E14" s="37" t="s">
        <v>181</v>
      </c>
      <c r="F14" s="37" t="s">
        <v>112</v>
      </c>
      <c r="G14" s="37" t="s">
        <v>182</v>
      </c>
      <c r="H14" s="37" t="s">
        <v>183</v>
      </c>
      <c r="I14" s="32" t="s">
        <v>25</v>
      </c>
    </row>
    <row r="15" spans="1:9" x14ac:dyDescent="0.25">
      <c r="A15" s="34"/>
      <c r="B15" s="50"/>
      <c r="C15" s="34"/>
      <c r="D15" s="34"/>
      <c r="E15" s="34"/>
      <c r="F15" s="34"/>
      <c r="G15" s="34"/>
      <c r="H15" s="34"/>
      <c r="I15" s="32" t="s">
        <v>26</v>
      </c>
    </row>
    <row r="16" spans="1:9" x14ac:dyDescent="0.25">
      <c r="A16" s="34"/>
      <c r="B16" s="50"/>
      <c r="C16" s="34"/>
      <c r="D16" s="34"/>
      <c r="E16" s="34"/>
      <c r="F16" s="34"/>
      <c r="G16" s="34"/>
      <c r="H16" s="34"/>
      <c r="I16" s="32" t="s">
        <v>27</v>
      </c>
    </row>
    <row r="17" spans="1:9" x14ac:dyDescent="0.25">
      <c r="A17" s="34"/>
      <c r="B17" s="50"/>
      <c r="C17" s="34"/>
      <c r="D17" s="34"/>
      <c r="E17" s="34"/>
      <c r="F17" s="34"/>
      <c r="G17" s="34"/>
      <c r="H17" s="34"/>
      <c r="I17" s="32" t="s">
        <v>28</v>
      </c>
    </row>
    <row r="18" spans="1:9" ht="101.25" customHeight="1" thickBot="1" x14ac:dyDescent="0.3">
      <c r="A18" s="35"/>
      <c r="B18" s="51"/>
      <c r="C18" s="35"/>
      <c r="D18" s="35"/>
      <c r="E18" s="35"/>
      <c r="F18" s="35"/>
      <c r="G18" s="35"/>
      <c r="H18" s="35"/>
      <c r="I18" s="36" t="s">
        <v>29</v>
      </c>
    </row>
    <row r="19" spans="1:9" x14ac:dyDescent="0.25">
      <c r="A19" s="37"/>
      <c r="B19" s="49"/>
      <c r="C19" s="37" t="s">
        <v>184</v>
      </c>
      <c r="D19" s="37" t="s">
        <v>185</v>
      </c>
      <c r="E19" s="37" t="s">
        <v>186</v>
      </c>
      <c r="F19" s="37" t="s">
        <v>23</v>
      </c>
      <c r="G19" s="37" t="s">
        <v>182</v>
      </c>
      <c r="H19" s="37" t="s">
        <v>187</v>
      </c>
      <c r="I19" s="32" t="s">
        <v>25</v>
      </c>
    </row>
    <row r="20" spans="1:9" x14ac:dyDescent="0.25">
      <c r="A20" s="34"/>
      <c r="B20" s="50"/>
      <c r="C20" s="34"/>
      <c r="D20" s="34"/>
      <c r="E20" s="34"/>
      <c r="F20" s="34"/>
      <c r="G20" s="34"/>
      <c r="H20" s="34"/>
      <c r="I20" s="32" t="s">
        <v>26</v>
      </c>
    </row>
    <row r="21" spans="1:9" x14ac:dyDescent="0.25">
      <c r="A21" s="34"/>
      <c r="B21" s="50"/>
      <c r="C21" s="34"/>
      <c r="D21" s="34"/>
      <c r="E21" s="34"/>
      <c r="F21" s="34"/>
      <c r="G21" s="34"/>
      <c r="H21" s="34"/>
      <c r="I21" s="32" t="s">
        <v>27</v>
      </c>
    </row>
    <row r="22" spans="1:9" x14ac:dyDescent="0.25">
      <c r="A22" s="34"/>
      <c r="B22" s="50"/>
      <c r="C22" s="34"/>
      <c r="D22" s="34"/>
      <c r="E22" s="34"/>
      <c r="F22" s="34"/>
      <c r="G22" s="34"/>
      <c r="H22" s="34"/>
      <c r="I22" s="32" t="s">
        <v>28</v>
      </c>
    </row>
    <row r="23" spans="1:9" ht="67.5" customHeight="1" thickBot="1" x14ac:dyDescent="0.3">
      <c r="A23" s="35"/>
      <c r="B23" s="51"/>
      <c r="C23" s="35"/>
      <c r="D23" s="35"/>
      <c r="E23" s="35"/>
      <c r="F23" s="35"/>
      <c r="G23" s="35"/>
      <c r="H23" s="35"/>
      <c r="I23" s="36" t="s">
        <v>29</v>
      </c>
    </row>
    <row r="24" spans="1:9" x14ac:dyDescent="0.25">
      <c r="A24" s="37"/>
      <c r="B24" s="37"/>
      <c r="C24" s="37" t="s">
        <v>188</v>
      </c>
      <c r="D24" s="37" t="s">
        <v>189</v>
      </c>
      <c r="E24" s="37" t="s">
        <v>190</v>
      </c>
      <c r="F24" s="37" t="s">
        <v>112</v>
      </c>
      <c r="G24" s="37" t="s">
        <v>191</v>
      </c>
      <c r="H24" s="37" t="s">
        <v>162</v>
      </c>
      <c r="I24" s="32" t="s">
        <v>25</v>
      </c>
    </row>
    <row r="25" spans="1:9" x14ac:dyDescent="0.25">
      <c r="A25" s="34"/>
      <c r="B25" s="34"/>
      <c r="C25" s="34"/>
      <c r="D25" s="34"/>
      <c r="E25" s="34"/>
      <c r="F25" s="34"/>
      <c r="G25" s="34"/>
      <c r="H25" s="34"/>
      <c r="I25" s="32" t="s">
        <v>26</v>
      </c>
    </row>
    <row r="26" spans="1:9" x14ac:dyDescent="0.25">
      <c r="A26" s="34"/>
      <c r="B26" s="34"/>
      <c r="C26" s="34"/>
      <c r="D26" s="34"/>
      <c r="E26" s="34"/>
      <c r="F26" s="34"/>
      <c r="G26" s="34"/>
      <c r="H26" s="34"/>
      <c r="I26" s="32" t="s">
        <v>27</v>
      </c>
    </row>
    <row r="27" spans="1:9" x14ac:dyDescent="0.25">
      <c r="A27" s="34"/>
      <c r="B27" s="34"/>
      <c r="C27" s="34"/>
      <c r="D27" s="34"/>
      <c r="E27" s="34"/>
      <c r="F27" s="34"/>
      <c r="G27" s="34"/>
      <c r="H27" s="34"/>
      <c r="I27" s="32" t="s">
        <v>28</v>
      </c>
    </row>
    <row r="28" spans="1:9" ht="82.5" customHeight="1" thickBot="1" x14ac:dyDescent="0.3">
      <c r="A28" s="35"/>
      <c r="B28" s="35"/>
      <c r="C28" s="35"/>
      <c r="D28" s="35"/>
      <c r="E28" s="35"/>
      <c r="F28" s="35"/>
      <c r="G28" s="35"/>
      <c r="H28" s="35"/>
      <c r="I28" s="36" t="s">
        <v>29</v>
      </c>
    </row>
    <row r="29" spans="1:9" x14ac:dyDescent="0.25">
      <c r="A29" s="49"/>
      <c r="B29" s="37"/>
      <c r="C29" s="37" t="s">
        <v>192</v>
      </c>
      <c r="D29" s="37" t="s">
        <v>193</v>
      </c>
      <c r="E29" s="37" t="s">
        <v>194</v>
      </c>
      <c r="F29" s="37" t="s">
        <v>76</v>
      </c>
      <c r="G29" s="37" t="s">
        <v>195</v>
      </c>
      <c r="H29" s="37" t="s">
        <v>196</v>
      </c>
      <c r="I29" s="32" t="s">
        <v>25</v>
      </c>
    </row>
    <row r="30" spans="1:9" x14ac:dyDescent="0.25">
      <c r="A30" s="50"/>
      <c r="B30" s="34"/>
      <c r="C30" s="34"/>
      <c r="D30" s="34"/>
      <c r="E30" s="34"/>
      <c r="F30" s="34"/>
      <c r="G30" s="34"/>
      <c r="H30" s="34"/>
      <c r="I30" s="32" t="s">
        <v>26</v>
      </c>
    </row>
    <row r="31" spans="1:9" x14ac:dyDescent="0.25">
      <c r="A31" s="50"/>
      <c r="B31" s="34"/>
      <c r="C31" s="34"/>
      <c r="D31" s="34"/>
      <c r="E31" s="34"/>
      <c r="F31" s="34"/>
      <c r="G31" s="34"/>
      <c r="H31" s="34"/>
      <c r="I31" s="32" t="s">
        <v>27</v>
      </c>
    </row>
    <row r="32" spans="1:9" x14ac:dyDescent="0.25">
      <c r="A32" s="50"/>
      <c r="B32" s="34"/>
      <c r="C32" s="34"/>
      <c r="D32" s="34"/>
      <c r="E32" s="34"/>
      <c r="F32" s="34"/>
      <c r="G32" s="34"/>
      <c r="H32" s="34"/>
      <c r="I32" s="32" t="s">
        <v>28</v>
      </c>
    </row>
    <row r="33" spans="1:9" ht="117.75" customHeight="1" thickBot="1" x14ac:dyDescent="0.3">
      <c r="A33" s="51"/>
      <c r="B33" s="35"/>
      <c r="C33" s="35"/>
      <c r="D33" s="35"/>
      <c r="E33" s="35"/>
      <c r="F33" s="35"/>
      <c r="G33" s="35"/>
      <c r="H33" s="35"/>
      <c r="I33" s="36" t="s">
        <v>29</v>
      </c>
    </row>
    <row r="34" spans="1:9" x14ac:dyDescent="0.25">
      <c r="A34" s="37" t="s">
        <v>197</v>
      </c>
      <c r="B34" s="37" t="s">
        <v>198</v>
      </c>
      <c r="C34" s="37" t="s">
        <v>199</v>
      </c>
      <c r="D34" s="37" t="s">
        <v>200</v>
      </c>
      <c r="E34" s="37" t="s">
        <v>201</v>
      </c>
      <c r="F34" s="37" t="s">
        <v>112</v>
      </c>
      <c r="G34" s="37" t="s">
        <v>202</v>
      </c>
      <c r="H34" s="37" t="s">
        <v>203</v>
      </c>
      <c r="I34" s="32" t="s">
        <v>25</v>
      </c>
    </row>
    <row r="35" spans="1:9" x14ac:dyDescent="0.25">
      <c r="A35" s="34"/>
      <c r="B35" s="34"/>
      <c r="C35" s="34"/>
      <c r="D35" s="34"/>
      <c r="E35" s="34"/>
      <c r="F35" s="34"/>
      <c r="G35" s="34"/>
      <c r="H35" s="34"/>
      <c r="I35" s="32" t="s">
        <v>26</v>
      </c>
    </row>
    <row r="36" spans="1:9" x14ac:dyDescent="0.25">
      <c r="A36" s="34"/>
      <c r="B36" s="34"/>
      <c r="C36" s="34"/>
      <c r="D36" s="34"/>
      <c r="E36" s="34"/>
      <c r="F36" s="34"/>
      <c r="G36" s="34"/>
      <c r="H36" s="34"/>
      <c r="I36" s="32" t="s">
        <v>27</v>
      </c>
    </row>
    <row r="37" spans="1:9" x14ac:dyDescent="0.25">
      <c r="A37" s="34"/>
      <c r="B37" s="34"/>
      <c r="C37" s="34"/>
      <c r="D37" s="34"/>
      <c r="E37" s="34"/>
      <c r="F37" s="34"/>
      <c r="G37" s="34"/>
      <c r="H37" s="34"/>
      <c r="I37" s="32" t="s">
        <v>28</v>
      </c>
    </row>
    <row r="38" spans="1:9" ht="59.25" customHeight="1" thickBot="1" x14ac:dyDescent="0.3">
      <c r="A38" s="35"/>
      <c r="B38" s="35"/>
      <c r="C38" s="35"/>
      <c r="D38" s="35"/>
      <c r="E38" s="35"/>
      <c r="F38" s="35"/>
      <c r="G38" s="35"/>
      <c r="H38" s="35"/>
      <c r="I38" s="36" t="s">
        <v>29</v>
      </c>
    </row>
    <row r="39" spans="1:9" x14ac:dyDescent="0.25">
      <c r="A39" s="37" t="s">
        <v>204</v>
      </c>
      <c r="B39" s="37" t="s">
        <v>205</v>
      </c>
      <c r="C39" s="37" t="s">
        <v>206</v>
      </c>
      <c r="D39" s="37" t="s">
        <v>207</v>
      </c>
      <c r="E39" s="37" t="s">
        <v>208</v>
      </c>
      <c r="F39" s="37" t="s">
        <v>23</v>
      </c>
      <c r="G39" s="37" t="s">
        <v>209</v>
      </c>
      <c r="H39" s="37" t="s">
        <v>210</v>
      </c>
      <c r="I39" s="32" t="s">
        <v>25</v>
      </c>
    </row>
    <row r="40" spans="1:9" x14ac:dyDescent="0.25">
      <c r="A40" s="34"/>
      <c r="B40" s="34"/>
      <c r="C40" s="34"/>
      <c r="D40" s="34"/>
      <c r="E40" s="34"/>
      <c r="F40" s="34"/>
      <c r="G40" s="34"/>
      <c r="H40" s="34"/>
      <c r="I40" s="32" t="s">
        <v>26</v>
      </c>
    </row>
    <row r="41" spans="1:9" ht="13.5" customHeight="1" x14ac:dyDescent="0.25">
      <c r="A41" s="34"/>
      <c r="B41" s="34"/>
      <c r="C41" s="34"/>
      <c r="D41" s="34"/>
      <c r="E41" s="34"/>
      <c r="F41" s="34"/>
      <c r="G41" s="34"/>
      <c r="H41" s="34"/>
      <c r="I41" s="32" t="s">
        <v>27</v>
      </c>
    </row>
    <row r="42" spans="1:9" hidden="1" x14ac:dyDescent="0.25">
      <c r="A42" s="34"/>
      <c r="B42" s="34"/>
      <c r="C42" s="34"/>
      <c r="D42" s="34"/>
      <c r="E42" s="34"/>
      <c r="F42" s="34"/>
      <c r="G42" s="34"/>
      <c r="H42" s="34"/>
      <c r="I42" s="32" t="s">
        <v>28</v>
      </c>
    </row>
    <row r="43" spans="1:9" ht="24.75" customHeight="1" thickBot="1" x14ac:dyDescent="0.3">
      <c r="A43" s="35"/>
      <c r="B43" s="35"/>
      <c r="C43" s="35"/>
      <c r="D43" s="35"/>
      <c r="E43" s="35"/>
      <c r="F43" s="35"/>
      <c r="G43" s="35"/>
      <c r="H43" s="35"/>
      <c r="I43" s="36" t="s">
        <v>29</v>
      </c>
    </row>
    <row r="44" spans="1:9" x14ac:dyDescent="0.25">
      <c r="A44" s="37"/>
      <c r="B44" s="49"/>
      <c r="C44" s="37" t="s">
        <v>211</v>
      </c>
      <c r="D44" s="37" t="s">
        <v>50</v>
      </c>
      <c r="E44" s="37" t="s">
        <v>212</v>
      </c>
      <c r="F44" s="37" t="s">
        <v>23</v>
      </c>
      <c r="G44" s="37" t="s">
        <v>213</v>
      </c>
      <c r="H44" s="37" t="s">
        <v>214</v>
      </c>
      <c r="I44" s="32" t="s">
        <v>25</v>
      </c>
    </row>
    <row r="45" spans="1:9" x14ac:dyDescent="0.25">
      <c r="A45" s="34"/>
      <c r="B45" s="50"/>
      <c r="C45" s="34"/>
      <c r="D45" s="34"/>
      <c r="E45" s="34"/>
      <c r="F45" s="34"/>
      <c r="G45" s="34"/>
      <c r="H45" s="34"/>
      <c r="I45" s="32" t="s">
        <v>26</v>
      </c>
    </row>
    <row r="46" spans="1:9" x14ac:dyDescent="0.25">
      <c r="A46" s="34"/>
      <c r="B46" s="50"/>
      <c r="C46" s="34"/>
      <c r="D46" s="34"/>
      <c r="E46" s="34"/>
      <c r="F46" s="34"/>
      <c r="G46" s="34"/>
      <c r="H46" s="34"/>
      <c r="I46" s="32" t="s">
        <v>27</v>
      </c>
    </row>
    <row r="47" spans="1:9" x14ac:dyDescent="0.25">
      <c r="A47" s="34"/>
      <c r="B47" s="50"/>
      <c r="C47" s="34"/>
      <c r="D47" s="34"/>
      <c r="E47" s="34"/>
      <c r="F47" s="34"/>
      <c r="G47" s="34"/>
      <c r="H47" s="34"/>
      <c r="I47" s="32" t="s">
        <v>28</v>
      </c>
    </row>
    <row r="48" spans="1:9" ht="21.75" customHeight="1" thickBot="1" x14ac:dyDescent="0.3">
      <c r="A48" s="35"/>
      <c r="B48" s="51"/>
      <c r="C48" s="35"/>
      <c r="D48" s="35"/>
      <c r="E48" s="35"/>
      <c r="F48" s="35"/>
      <c r="G48" s="35"/>
      <c r="H48" s="35"/>
      <c r="I48" s="36" t="s">
        <v>29</v>
      </c>
    </row>
    <row r="49" spans="1:9" x14ac:dyDescent="0.25">
      <c r="A49" s="37"/>
      <c r="B49" s="37"/>
      <c r="C49" s="37" t="s">
        <v>215</v>
      </c>
      <c r="D49" s="37" t="s">
        <v>175</v>
      </c>
      <c r="E49" s="37" t="s">
        <v>216</v>
      </c>
      <c r="F49" s="37" t="s">
        <v>23</v>
      </c>
      <c r="G49" s="37" t="s">
        <v>217</v>
      </c>
      <c r="H49" s="37" t="s">
        <v>218</v>
      </c>
      <c r="I49" s="32" t="s">
        <v>25</v>
      </c>
    </row>
    <row r="50" spans="1:9" x14ac:dyDescent="0.25">
      <c r="A50" s="34"/>
      <c r="B50" s="34"/>
      <c r="C50" s="34"/>
      <c r="D50" s="34"/>
      <c r="E50" s="34"/>
      <c r="F50" s="34"/>
      <c r="G50" s="34"/>
      <c r="H50" s="34"/>
      <c r="I50" s="32" t="s">
        <v>26</v>
      </c>
    </row>
    <row r="51" spans="1:9" x14ac:dyDescent="0.25">
      <c r="A51" s="34"/>
      <c r="B51" s="34"/>
      <c r="C51" s="34"/>
      <c r="D51" s="34"/>
      <c r="E51" s="34"/>
      <c r="F51" s="34"/>
      <c r="G51" s="34"/>
      <c r="H51" s="34"/>
      <c r="I51" s="32" t="s">
        <v>27</v>
      </c>
    </row>
    <row r="52" spans="1:9" x14ac:dyDescent="0.25">
      <c r="A52" s="34"/>
      <c r="B52" s="34"/>
      <c r="C52" s="34"/>
      <c r="D52" s="34"/>
      <c r="E52" s="34"/>
      <c r="F52" s="34"/>
      <c r="G52" s="34"/>
      <c r="H52" s="34"/>
      <c r="I52" s="32" t="s">
        <v>28</v>
      </c>
    </row>
    <row r="53" spans="1:9" ht="24" customHeight="1" thickBot="1" x14ac:dyDescent="0.3">
      <c r="A53" s="35"/>
      <c r="B53" s="35"/>
      <c r="C53" s="35"/>
      <c r="D53" s="35"/>
      <c r="E53" s="35"/>
      <c r="F53" s="35"/>
      <c r="G53" s="35"/>
      <c r="H53" s="35"/>
      <c r="I53" s="36" t="s">
        <v>29</v>
      </c>
    </row>
    <row r="54" spans="1:9" x14ac:dyDescent="0.25">
      <c r="H54" s="52"/>
    </row>
  </sheetData>
  <mergeCells count="81">
    <mergeCell ref="G49:G53"/>
    <mergeCell ref="H49:H53"/>
    <mergeCell ref="A49:A53"/>
    <mergeCell ref="B49:B53"/>
    <mergeCell ref="C49:C53"/>
    <mergeCell ref="D49:D53"/>
    <mergeCell ref="E49:E53"/>
    <mergeCell ref="F49:F53"/>
    <mergeCell ref="G39:G43"/>
    <mergeCell ref="H39:H43"/>
    <mergeCell ref="A44:A48"/>
    <mergeCell ref="B44:B48"/>
    <mergeCell ref="C44:C48"/>
    <mergeCell ref="D44:D48"/>
    <mergeCell ref="E44:E48"/>
    <mergeCell ref="F44:F48"/>
    <mergeCell ref="G44:G48"/>
    <mergeCell ref="H44:H48"/>
    <mergeCell ref="A39:A43"/>
    <mergeCell ref="B39:B43"/>
    <mergeCell ref="C39:C43"/>
    <mergeCell ref="D39:D43"/>
    <mergeCell ref="E39:E43"/>
    <mergeCell ref="F39:F43"/>
    <mergeCell ref="G29:G33"/>
    <mergeCell ref="H29:H33"/>
    <mergeCell ref="A34:A38"/>
    <mergeCell ref="B34:B38"/>
    <mergeCell ref="C34:C38"/>
    <mergeCell ref="D34:D38"/>
    <mergeCell ref="E34:E38"/>
    <mergeCell ref="F34:F38"/>
    <mergeCell ref="G34:G38"/>
    <mergeCell ref="H34:H38"/>
    <mergeCell ref="A29:A33"/>
    <mergeCell ref="B29:B33"/>
    <mergeCell ref="C29:C33"/>
    <mergeCell ref="D29:D33"/>
    <mergeCell ref="E29:E33"/>
    <mergeCell ref="F29:F33"/>
    <mergeCell ref="G19:G23"/>
    <mergeCell ref="H19:H23"/>
    <mergeCell ref="A24:A28"/>
    <mergeCell ref="B24:B28"/>
    <mergeCell ref="C24:C28"/>
    <mergeCell ref="D24:D28"/>
    <mergeCell ref="E24:E28"/>
    <mergeCell ref="F24:F28"/>
    <mergeCell ref="G24:G28"/>
    <mergeCell ref="H24:H28"/>
    <mergeCell ref="A19:A23"/>
    <mergeCell ref="B19:B23"/>
    <mergeCell ref="C19:C23"/>
    <mergeCell ref="D19:D23"/>
    <mergeCell ref="E19:E23"/>
    <mergeCell ref="F19:F23"/>
    <mergeCell ref="G9:G13"/>
    <mergeCell ref="H9:H13"/>
    <mergeCell ref="A14:A18"/>
    <mergeCell ref="B14:B18"/>
    <mergeCell ref="C14:C18"/>
    <mergeCell ref="D14:D18"/>
    <mergeCell ref="E14:E18"/>
    <mergeCell ref="F14:F18"/>
    <mergeCell ref="G14:G18"/>
    <mergeCell ref="H14:H18"/>
    <mergeCell ref="A9:A13"/>
    <mergeCell ref="B9:B13"/>
    <mergeCell ref="C9:C13"/>
    <mergeCell ref="D9:D13"/>
    <mergeCell ref="E9:E13"/>
    <mergeCell ref="F9:F13"/>
    <mergeCell ref="A1:I1"/>
    <mergeCell ref="A4:A8"/>
    <mergeCell ref="B4:B8"/>
    <mergeCell ref="C4:C8"/>
    <mergeCell ref="D4:D8"/>
    <mergeCell ref="E4:E8"/>
    <mergeCell ref="F4:F8"/>
    <mergeCell ref="G4:G8"/>
    <mergeCell ref="H4:H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3A37-13DF-4BEB-BB85-DCA2F00C34C8}">
  <dimension ref="C4"/>
  <sheetViews>
    <sheetView workbookViewId="0">
      <selection activeCell="C4" sqref="C4"/>
    </sheetView>
  </sheetViews>
  <sheetFormatPr defaultRowHeight="15" x14ac:dyDescent="0.25"/>
  <sheetData>
    <row r="4" spans="3:3" x14ac:dyDescent="0.25">
      <c r="C4"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997E-D645-438C-9CD4-0729952BCD3E}">
  <dimension ref="A1"/>
  <sheetViews>
    <sheetView topLeftCell="L1" zoomScale="80" zoomScaleNormal="80" workbookViewId="0">
      <selection activeCell="AR2" sqref="AR2"/>
    </sheetView>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438BB-65A1-43E5-99F2-764CA1C0E1D6}">
  <dimension ref="A1"/>
  <sheetViews>
    <sheetView workbookViewId="0">
      <selection activeCell="B2" sqref="B2"/>
    </sheetView>
  </sheetViews>
  <sheetFormatPr defaultRowHeight="1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8CE14-8871-4C4D-880D-5D74D2970CC5}">
  <dimension ref="A1"/>
  <sheetViews>
    <sheetView workbookViewId="0">
      <selection activeCell="B2" sqref="B2"/>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81D1-9286-440F-B530-CFDC04A8CE67}">
  <dimension ref="C3"/>
  <sheetViews>
    <sheetView workbookViewId="0">
      <selection activeCell="C3" sqref="C3"/>
    </sheetView>
  </sheetViews>
  <sheetFormatPr defaultRowHeight="15" x14ac:dyDescent="0.25"/>
  <sheetData>
    <row r="3" spans="3:3" x14ac:dyDescent="0.25">
      <c r="C3" t="s">
        <v>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AE35E-ECDB-4B59-B67C-23746BE44E2A}">
  <dimension ref="D5:H15"/>
  <sheetViews>
    <sheetView workbookViewId="0">
      <selection activeCell="Q33" sqref="Q33"/>
    </sheetView>
  </sheetViews>
  <sheetFormatPr defaultRowHeight="15" x14ac:dyDescent="0.25"/>
  <cols>
    <col min="4" max="4" width="26.140625" customWidth="1"/>
    <col min="5" max="5" width="12.5703125" bestFit="1" customWidth="1"/>
    <col min="6" max="6" width="12.5703125" customWidth="1"/>
    <col min="7" max="7" width="52" customWidth="1"/>
    <col min="8" max="8" width="29.28515625" customWidth="1"/>
  </cols>
  <sheetData>
    <row r="5" spans="4:8" x14ac:dyDescent="0.25">
      <c r="D5" s="39" t="s">
        <v>138</v>
      </c>
      <c r="E5" s="39" t="s">
        <v>139</v>
      </c>
      <c r="F5" s="39" t="s">
        <v>140</v>
      </c>
      <c r="G5" s="39" t="s">
        <v>141</v>
      </c>
      <c r="H5" s="39" t="s">
        <v>142</v>
      </c>
    </row>
    <row r="6" spans="4:8" ht="60" x14ac:dyDescent="0.25">
      <c r="D6" s="28" t="s">
        <v>143</v>
      </c>
      <c r="E6" s="40">
        <v>14000</v>
      </c>
      <c r="F6" s="40"/>
      <c r="G6" s="28" t="s">
        <v>144</v>
      </c>
      <c r="H6" s="41" t="s">
        <v>145</v>
      </c>
    </row>
    <row r="7" spans="4:8" ht="30" x14ac:dyDescent="0.25">
      <c r="D7" s="28" t="s">
        <v>146</v>
      </c>
      <c r="E7" s="40">
        <v>30000</v>
      </c>
      <c r="F7" s="40"/>
      <c r="G7" s="28" t="s">
        <v>147</v>
      </c>
      <c r="H7" s="41" t="s">
        <v>148</v>
      </c>
    </row>
    <row r="8" spans="4:8" ht="45" x14ac:dyDescent="0.25">
      <c r="D8" s="28" t="s">
        <v>149</v>
      </c>
      <c r="E8" s="42">
        <v>2500</v>
      </c>
      <c r="F8" s="42"/>
      <c r="G8" s="43" t="s">
        <v>150</v>
      </c>
      <c r="H8" s="41" t="s">
        <v>151</v>
      </c>
    </row>
    <row r="9" spans="4:8" ht="30" x14ac:dyDescent="0.25">
      <c r="D9" s="28" t="s">
        <v>152</v>
      </c>
      <c r="E9" s="29"/>
      <c r="F9" s="44">
        <v>500</v>
      </c>
      <c r="G9" s="29" t="s">
        <v>153</v>
      </c>
      <c r="H9" s="28" t="s">
        <v>91</v>
      </c>
    </row>
    <row r="10" spans="4:8" ht="30" x14ac:dyDescent="0.25">
      <c r="D10" s="28" t="s">
        <v>154</v>
      </c>
      <c r="E10" s="29"/>
      <c r="F10" s="45">
        <v>2000</v>
      </c>
      <c r="G10" s="29" t="s">
        <v>155</v>
      </c>
      <c r="H10" s="29" t="s">
        <v>92</v>
      </c>
    </row>
    <row r="11" spans="4:8" ht="45" x14ac:dyDescent="0.25">
      <c r="D11" s="28" t="s">
        <v>156</v>
      </c>
      <c r="E11" s="29"/>
      <c r="F11" s="45">
        <v>350</v>
      </c>
      <c r="G11" s="29" t="s">
        <v>157</v>
      </c>
      <c r="H11" s="29" t="s">
        <v>92</v>
      </c>
    </row>
    <row r="12" spans="4:8" x14ac:dyDescent="0.25">
      <c r="D12" s="46"/>
      <c r="F12" s="47"/>
    </row>
    <row r="13" spans="4:8" x14ac:dyDescent="0.25">
      <c r="E13" s="48">
        <f>SUM(E6:E11)</f>
        <v>46500</v>
      </c>
      <c r="F13" s="48">
        <f>SUM(F6:F11)</f>
        <v>2850</v>
      </c>
    </row>
    <row r="15" spans="4:8" x14ac:dyDescent="0.25">
      <c r="D15"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Bacteria Matrix</vt:lpstr>
      <vt:lpstr>Temperature Matrix</vt:lpstr>
      <vt:lpstr>Education and Outreach Matrix</vt:lpstr>
      <vt:lpstr>Bacteria Attachments</vt:lpstr>
      <vt:lpstr>Tracking Map and Survey</vt:lpstr>
      <vt:lpstr>Hot Spot Map Image</vt:lpstr>
      <vt:lpstr>Monitoring Map</vt:lpstr>
      <vt:lpstr>Temperature Attachments</vt:lpstr>
      <vt:lpstr>Riparian Funding Leveraged</vt:lpstr>
      <vt:lpstr>Interactive Riparian Map Demo</vt:lpstr>
      <vt:lpstr>Restoration Condition Map</vt:lpstr>
      <vt:lpstr>Education Attachments</vt:lpstr>
      <vt:lpstr>Atricle to Blog Post Example</vt:lpstr>
      <vt:lpstr>Stream Smart Blogs and Posts</vt:lpstr>
      <vt:lpstr>Salmon Watch Summary 2022</vt:lpstr>
      <vt:lpstr>Data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Stabach</dc:creator>
  <cp:lastModifiedBy>Greg Stabach</cp:lastModifiedBy>
  <dcterms:created xsi:type="dcterms:W3CDTF">2021-09-08T15:39:05Z</dcterms:created>
  <dcterms:modified xsi:type="dcterms:W3CDTF">2023-09-12T16:43:56Z</dcterms:modified>
</cp:coreProperties>
</file>